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Виконком\Виконком 2020\17. 22.12.2020\"/>
    </mc:Choice>
  </mc:AlternateContent>
  <bookViews>
    <workbookView xWindow="75" yWindow="45" windowWidth="28725" windowHeight="15555" activeTab="6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state="hidden" r:id="rId5"/>
    <sheet name="дод 5" sheetId="8" r:id="rId6"/>
    <sheet name="дод 6" sheetId="11" r:id="rId7"/>
  </sheets>
  <externalReferences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8" i="2" l="1"/>
  <c r="H108" i="2"/>
  <c r="I108" i="2"/>
  <c r="K108" i="2"/>
  <c r="L108" i="2"/>
  <c r="M108" i="2"/>
  <c r="N108" i="2"/>
  <c r="O108" i="2"/>
  <c r="F108" i="2"/>
  <c r="F109" i="2"/>
  <c r="L97" i="2"/>
  <c r="J97" i="2" s="1"/>
  <c r="P97" i="2" s="1"/>
  <c r="J99" i="2"/>
  <c r="P99" i="2" s="1"/>
  <c r="E97" i="2"/>
  <c r="E99" i="2"/>
  <c r="F92" i="2"/>
  <c r="F90" i="2" s="1"/>
  <c r="E84" i="2"/>
  <c r="P84" i="2" s="1"/>
  <c r="G79" i="2"/>
  <c r="H79" i="2"/>
  <c r="I79" i="2"/>
  <c r="K79" i="2"/>
  <c r="L79" i="2"/>
  <c r="M79" i="2"/>
  <c r="N79" i="2"/>
  <c r="O79" i="2"/>
  <c r="F82" i="2"/>
  <c r="J82" i="2"/>
  <c r="E82" i="2"/>
  <c r="F80" i="2"/>
  <c r="F79" i="2" s="1"/>
  <c r="J80" i="2"/>
  <c r="E80" i="2"/>
  <c r="P80" i="2" s="1"/>
  <c r="E48" i="2"/>
  <c r="P48" i="2" s="1"/>
  <c r="F63" i="2"/>
  <c r="G63" i="2"/>
  <c r="H63" i="2"/>
  <c r="I63" i="2"/>
  <c r="K63" i="2"/>
  <c r="L63" i="2"/>
  <c r="M63" i="2"/>
  <c r="N63" i="2"/>
  <c r="I56" i="2"/>
  <c r="K56" i="2"/>
  <c r="L56" i="2"/>
  <c r="M56" i="2"/>
  <c r="N56" i="2"/>
  <c r="O56" i="2"/>
  <c r="G59" i="2"/>
  <c r="H59" i="2"/>
  <c r="F59" i="2"/>
  <c r="J57" i="2"/>
  <c r="J58" i="2"/>
  <c r="J59" i="2"/>
  <c r="J60" i="2"/>
  <c r="G57" i="2"/>
  <c r="H57" i="2"/>
  <c r="F57" i="2"/>
  <c r="E58" i="2"/>
  <c r="E59" i="2"/>
  <c r="E60" i="2"/>
  <c r="E51" i="2"/>
  <c r="P51" i="2" s="1"/>
  <c r="E52" i="2"/>
  <c r="P52" i="2"/>
  <c r="F50" i="2"/>
  <c r="G50" i="2"/>
  <c r="H50" i="2"/>
  <c r="I50" i="2"/>
  <c r="K50" i="2"/>
  <c r="L50" i="2"/>
  <c r="M50" i="2"/>
  <c r="N50" i="2"/>
  <c r="O50" i="2"/>
  <c r="F46" i="2"/>
  <c r="E46" i="2" s="1"/>
  <c r="P46" i="2" s="1"/>
  <c r="L42" i="2"/>
  <c r="J42" i="2" s="1"/>
  <c r="M42" i="2"/>
  <c r="M41" i="2" s="1"/>
  <c r="N42" i="2"/>
  <c r="N41" i="2" s="1"/>
  <c r="O42" i="2"/>
  <c r="O41" i="2" s="1"/>
  <c r="K42" i="2"/>
  <c r="K41" i="2" s="1"/>
  <c r="G42" i="2"/>
  <c r="G41" i="2" s="1"/>
  <c r="H42" i="2"/>
  <c r="H41" i="2" s="1"/>
  <c r="I42" i="2"/>
  <c r="I41" i="2" s="1"/>
  <c r="F42" i="2"/>
  <c r="E42" i="2" s="1"/>
  <c r="J43" i="2"/>
  <c r="J44" i="2"/>
  <c r="E43" i="2"/>
  <c r="K34" i="2"/>
  <c r="L34" i="2"/>
  <c r="M34" i="2"/>
  <c r="N34" i="2"/>
  <c r="O34" i="2"/>
  <c r="F38" i="2"/>
  <c r="G36" i="2"/>
  <c r="G34" i="2" s="1"/>
  <c r="H36" i="2"/>
  <c r="H34" i="2" s="1"/>
  <c r="I36" i="2"/>
  <c r="I34" i="2" s="1"/>
  <c r="F36" i="2"/>
  <c r="E36" i="2" s="1"/>
  <c r="J36" i="2"/>
  <c r="J37" i="2"/>
  <c r="J38" i="2"/>
  <c r="J39" i="2"/>
  <c r="E37" i="2"/>
  <c r="E38" i="2"/>
  <c r="E39" i="2"/>
  <c r="J35" i="2"/>
  <c r="E35" i="2"/>
  <c r="L30" i="2"/>
  <c r="M30" i="2"/>
  <c r="N30" i="2"/>
  <c r="O30" i="2"/>
  <c r="K30" i="2"/>
  <c r="G30" i="2"/>
  <c r="H30" i="2"/>
  <c r="I30" i="2"/>
  <c r="F30" i="2"/>
  <c r="E30" i="2" s="1"/>
  <c r="J25" i="2"/>
  <c r="J27" i="2"/>
  <c r="J28" i="2"/>
  <c r="J29" i="2"/>
  <c r="J31" i="2"/>
  <c r="J32" i="2"/>
  <c r="G26" i="2"/>
  <c r="H26" i="2"/>
  <c r="I26" i="2"/>
  <c r="K26" i="2"/>
  <c r="L26" i="2"/>
  <c r="M26" i="2"/>
  <c r="N26" i="2"/>
  <c r="O26" i="2"/>
  <c r="F26" i="2"/>
  <c r="E26" i="2" s="1"/>
  <c r="G24" i="2"/>
  <c r="H24" i="2"/>
  <c r="I24" i="2"/>
  <c r="K24" i="2"/>
  <c r="L24" i="2"/>
  <c r="M24" i="2"/>
  <c r="N24" i="2"/>
  <c r="O24" i="2"/>
  <c r="F24" i="2"/>
  <c r="E25" i="2"/>
  <c r="E27" i="2"/>
  <c r="E28" i="2"/>
  <c r="E29" i="2"/>
  <c r="E31" i="2"/>
  <c r="E32" i="2"/>
  <c r="G17" i="2"/>
  <c r="H17" i="2"/>
  <c r="I17" i="2"/>
  <c r="K17" i="2"/>
  <c r="L17" i="2"/>
  <c r="M17" i="2"/>
  <c r="N17" i="2"/>
  <c r="O17" i="2"/>
  <c r="F17" i="2"/>
  <c r="F15" i="2" s="1"/>
  <c r="J18" i="2"/>
  <c r="J19" i="2"/>
  <c r="J20" i="2"/>
  <c r="E18" i="2"/>
  <c r="E19" i="2"/>
  <c r="E20" i="2"/>
  <c r="C98" i="1"/>
  <c r="C97" i="1"/>
  <c r="D96" i="1"/>
  <c r="C96" i="1" s="1"/>
  <c r="C94" i="1"/>
  <c r="D93" i="1"/>
  <c r="C93" i="1" s="1"/>
  <c r="D24" i="1"/>
  <c r="F87" i="1"/>
  <c r="F89" i="1"/>
  <c r="F91" i="1"/>
  <c r="F93" i="1"/>
  <c r="F95" i="1"/>
  <c r="E95" i="1"/>
  <c r="E93" i="1"/>
  <c r="C92" i="1"/>
  <c r="C91" i="1" s="1"/>
  <c r="E91" i="1"/>
  <c r="D91" i="1"/>
  <c r="D89" i="1"/>
  <c r="C90" i="1"/>
  <c r="C89" i="1" s="1"/>
  <c r="E89" i="1"/>
  <c r="D87" i="1"/>
  <c r="C88" i="1"/>
  <c r="C87" i="1" s="1"/>
  <c r="E87" i="1"/>
  <c r="E86" i="1" s="1"/>
  <c r="E85" i="1" s="1"/>
  <c r="C84" i="1"/>
  <c r="C83" i="1"/>
  <c r="E82" i="1"/>
  <c r="D82" i="1"/>
  <c r="C81" i="1"/>
  <c r="C80" i="1"/>
  <c r="C79" i="1"/>
  <c r="C78" i="1"/>
  <c r="E77" i="1"/>
  <c r="D77" i="1"/>
  <c r="D75" i="1"/>
  <c r="C75" i="1" s="1"/>
  <c r="C74" i="1"/>
  <c r="E73" i="1"/>
  <c r="C72" i="1"/>
  <c r="D71" i="1"/>
  <c r="C71" i="1" s="1"/>
  <c r="C70" i="1"/>
  <c r="E69" i="1"/>
  <c r="E63" i="1" s="1"/>
  <c r="C68" i="1"/>
  <c r="C67" i="1"/>
  <c r="C66" i="1"/>
  <c r="D64" i="1"/>
  <c r="C65" i="1"/>
  <c r="E64" i="1"/>
  <c r="C62" i="1"/>
  <c r="C61" i="1"/>
  <c r="E60" i="1"/>
  <c r="D60" i="1"/>
  <c r="D58" i="1" s="1"/>
  <c r="C59" i="1"/>
  <c r="E58" i="1"/>
  <c r="C56" i="1"/>
  <c r="C55" i="1"/>
  <c r="C54" i="1"/>
  <c r="C53" i="1"/>
  <c r="E52" i="1"/>
  <c r="D52" i="1"/>
  <c r="C51" i="1"/>
  <c r="C50" i="1"/>
  <c r="C49" i="1"/>
  <c r="E48" i="1"/>
  <c r="D48" i="1"/>
  <c r="C47" i="1"/>
  <c r="C46" i="1"/>
  <c r="E45" i="1"/>
  <c r="C44" i="1"/>
  <c r="C43" i="1"/>
  <c r="C42" i="1"/>
  <c r="C41" i="1"/>
  <c r="C40" i="1"/>
  <c r="C39" i="1"/>
  <c r="C38" i="1"/>
  <c r="C37" i="1"/>
  <c r="C36" i="1"/>
  <c r="D34" i="1"/>
  <c r="C35" i="1"/>
  <c r="E34" i="1"/>
  <c r="E33" i="1"/>
  <c r="C32" i="1"/>
  <c r="C31" i="1"/>
  <c r="C30" i="1" s="1"/>
  <c r="E30" i="1"/>
  <c r="D30" i="1"/>
  <c r="D28" i="1"/>
  <c r="C29" i="1"/>
  <c r="C28" i="1" s="1"/>
  <c r="E28" i="1"/>
  <c r="E27" i="1" s="1"/>
  <c r="C26" i="1"/>
  <c r="C25" i="1"/>
  <c r="C24" i="1" s="1"/>
  <c r="E24" i="1"/>
  <c r="C23" i="1"/>
  <c r="C22" i="1" s="1"/>
  <c r="E22" i="1"/>
  <c r="E21" i="1" s="1"/>
  <c r="D22" i="1"/>
  <c r="C20" i="1"/>
  <c r="C19" i="1" s="1"/>
  <c r="E19" i="1"/>
  <c r="D19" i="1"/>
  <c r="C18" i="1"/>
  <c r="C17" i="1"/>
  <c r="C16" i="1"/>
  <c r="C15" i="1"/>
  <c r="E14" i="1"/>
  <c r="E13" i="1" s="1"/>
  <c r="D76" i="1" l="1"/>
  <c r="D95" i="1"/>
  <c r="C95" i="1" s="1"/>
  <c r="C86" i="1" s="1"/>
  <c r="C85" i="1" s="1"/>
  <c r="G56" i="2"/>
  <c r="J79" i="2"/>
  <c r="D73" i="1"/>
  <c r="E76" i="1"/>
  <c r="D27" i="1"/>
  <c r="F86" i="1"/>
  <c r="F85" i="1" s="1"/>
  <c r="C73" i="1"/>
  <c r="C82" i="1"/>
  <c r="C77" i="1"/>
  <c r="C76" i="1" s="1"/>
  <c r="C52" i="1"/>
  <c r="H56" i="2"/>
  <c r="E79" i="2"/>
  <c r="F22" i="2"/>
  <c r="P82" i="2"/>
  <c r="P79" i="2" s="1"/>
  <c r="P43" i="2"/>
  <c r="F56" i="2"/>
  <c r="E57" i="2"/>
  <c r="P57" i="2" s="1"/>
  <c r="P59" i="2"/>
  <c r="P60" i="2"/>
  <c r="P58" i="2"/>
  <c r="P35" i="2"/>
  <c r="P19" i="2"/>
  <c r="J30" i="2"/>
  <c r="P30" i="2" s="1"/>
  <c r="L41" i="2"/>
  <c r="P18" i="2"/>
  <c r="E24" i="2"/>
  <c r="M22" i="2"/>
  <c r="F41" i="2"/>
  <c r="P38" i="2"/>
  <c r="P42" i="2"/>
  <c r="P28" i="2"/>
  <c r="P39" i="2"/>
  <c r="E34" i="2"/>
  <c r="J34" i="2"/>
  <c r="H22" i="2"/>
  <c r="I22" i="2"/>
  <c r="P37" i="2"/>
  <c r="P20" i="2"/>
  <c r="J17" i="2"/>
  <c r="P36" i="2"/>
  <c r="F34" i="2"/>
  <c r="J26" i="2"/>
  <c r="P26" i="2" s="1"/>
  <c r="L22" i="2"/>
  <c r="G22" i="2"/>
  <c r="P25" i="2"/>
  <c r="N22" i="2"/>
  <c r="P32" i="2"/>
  <c r="J24" i="2"/>
  <c r="O22" i="2"/>
  <c r="P29" i="2"/>
  <c r="E17" i="2"/>
  <c r="P31" i="2"/>
  <c r="P27" i="2"/>
  <c r="C64" i="1"/>
  <c r="C60" i="1"/>
  <c r="C58" i="1" s="1"/>
  <c r="C48" i="1"/>
  <c r="C45" i="1"/>
  <c r="C34" i="1"/>
  <c r="C27" i="1"/>
  <c r="D21" i="1"/>
  <c r="E12" i="1"/>
  <c r="C14" i="1"/>
  <c r="C13" i="1" s="1"/>
  <c r="C21" i="1"/>
  <c r="E57" i="1"/>
  <c r="C69" i="1"/>
  <c r="D69" i="1"/>
  <c r="D63" i="1" s="1"/>
  <c r="D57" i="1" s="1"/>
  <c r="D14" i="1"/>
  <c r="D13" i="1" s="1"/>
  <c r="D45" i="1"/>
  <c r="D33" i="1" s="1"/>
  <c r="D46" i="4"/>
  <c r="D45" i="4"/>
  <c r="D27" i="4"/>
  <c r="D26" i="4"/>
  <c r="D25" i="4" l="1"/>
  <c r="C33" i="1"/>
  <c r="C12" i="1" s="1"/>
  <c r="D44" i="4"/>
  <c r="P17" i="2"/>
  <c r="P34" i="2"/>
  <c r="P24" i="2"/>
  <c r="C63" i="1"/>
  <c r="C57" i="1" s="1"/>
  <c r="D86" i="1"/>
  <c r="D85" i="1" s="1"/>
  <c r="D12" i="1"/>
  <c r="E99" i="1"/>
  <c r="C99" i="1" l="1"/>
  <c r="D99" i="1"/>
  <c r="H15" i="8"/>
  <c r="H14" i="8" l="1"/>
  <c r="G20" i="7" l="1"/>
  <c r="I21" i="7"/>
  <c r="I30" i="7" l="1"/>
  <c r="H19" i="8" l="1"/>
  <c r="I21" i="8" l="1"/>
  <c r="K21" i="8"/>
  <c r="H17" i="8"/>
  <c r="H16" i="8"/>
  <c r="H18" i="8"/>
  <c r="H20" i="8"/>
  <c r="H21" i="8" l="1"/>
  <c r="J21" i="8"/>
  <c r="G39" i="7"/>
  <c r="G41" i="7" s="1"/>
  <c r="I16" i="7"/>
  <c r="I15" i="7" s="1"/>
  <c r="I18" i="7" s="1"/>
  <c r="K23" i="2" s="1"/>
  <c r="K22" i="2" s="1"/>
  <c r="G32" i="7"/>
  <c r="G29" i="7" s="1"/>
  <c r="G23" i="7"/>
  <c r="I23" i="7" s="1"/>
  <c r="I24" i="7"/>
  <c r="I31" i="7"/>
  <c r="I33" i="7"/>
  <c r="I34" i="7"/>
  <c r="I36" i="7"/>
  <c r="I40" i="7"/>
  <c r="I39" i="7" s="1"/>
  <c r="I22" i="7"/>
  <c r="F86" i="2"/>
  <c r="G86" i="2"/>
  <c r="H86" i="2"/>
  <c r="I86" i="2"/>
  <c r="J86" i="2"/>
  <c r="K86" i="2"/>
  <c r="L86" i="2"/>
  <c r="M86" i="2"/>
  <c r="N86" i="2"/>
  <c r="O86" i="2"/>
  <c r="E87" i="2"/>
  <c r="P87" i="2" s="1"/>
  <c r="F75" i="2"/>
  <c r="G75" i="2"/>
  <c r="H75" i="2"/>
  <c r="I75" i="2"/>
  <c r="I71" i="2" s="1"/>
  <c r="L75" i="2"/>
  <c r="M75" i="2"/>
  <c r="N75" i="2"/>
  <c r="E76" i="2"/>
  <c r="K83" i="2" l="1"/>
  <c r="G28" i="7"/>
  <c r="J66" i="2"/>
  <c r="J63" i="2" s="1"/>
  <c r="O66" i="2"/>
  <c r="O63" i="2" s="1"/>
  <c r="O83" i="2"/>
  <c r="J83" i="2" s="1"/>
  <c r="O77" i="2"/>
  <c r="J61" i="2" l="1"/>
  <c r="J56" i="2" s="1"/>
  <c r="E61" i="2"/>
  <c r="E56" i="2" s="1"/>
  <c r="J54" i="2"/>
  <c r="E54" i="2"/>
  <c r="J68" i="2"/>
  <c r="J67" i="2"/>
  <c r="J65" i="2"/>
  <c r="J64" i="2"/>
  <c r="P61" i="2" l="1"/>
  <c r="P56" i="2" s="1"/>
  <c r="P54" i="2"/>
  <c r="J53" i="2"/>
  <c r="J50" i="2" s="1"/>
  <c r="G15" i="2"/>
  <c r="H15" i="2"/>
  <c r="I15" i="2"/>
  <c r="L15" i="2"/>
  <c r="M15" i="2"/>
  <c r="N15" i="2"/>
  <c r="J45" i="2"/>
  <c r="J41" i="2" s="1"/>
  <c r="J98" i="2"/>
  <c r="J81" i="2"/>
  <c r="E81" i="2"/>
  <c r="E83" i="2"/>
  <c r="P81" i="2" l="1"/>
  <c r="E64" i="2" l="1"/>
  <c r="E65" i="2"/>
  <c r="E66" i="2"/>
  <c r="E63" i="2" s="1"/>
  <c r="E53" i="2"/>
  <c r="E50" i="2" s="1"/>
  <c r="F27" i="1"/>
  <c r="F25" i="1"/>
  <c r="J106" i="2"/>
  <c r="N105" i="2"/>
  <c r="M105" i="2"/>
  <c r="L105" i="2"/>
  <c r="H105" i="2"/>
  <c r="G105" i="2"/>
  <c r="F105" i="2"/>
  <c r="E105" i="2"/>
  <c r="J23" i="2"/>
  <c r="J22" i="2" s="1"/>
  <c r="E16" i="2"/>
  <c r="F24" i="1" l="1"/>
  <c r="P53" i="2"/>
  <c r="P50" i="2" s="1"/>
  <c r="E15" i="2"/>
  <c r="O105" i="2"/>
  <c r="J105" i="2"/>
  <c r="P106" i="2"/>
  <c r="P105" i="2" s="1"/>
  <c r="J102" i="2"/>
  <c r="G15" i="7"/>
  <c r="G18" i="7" s="1"/>
  <c r="G14" i="7" s="1"/>
  <c r="E93" i="2"/>
  <c r="I41" i="7" l="1"/>
  <c r="I32" i="7"/>
  <c r="E98" i="2"/>
  <c r="P98" i="2" s="1"/>
  <c r="P96" i="2" s="1"/>
  <c r="O96" i="2"/>
  <c r="N96" i="2"/>
  <c r="M96" i="2"/>
  <c r="L96" i="2"/>
  <c r="J96" i="2"/>
  <c r="H96" i="2"/>
  <c r="G96" i="2"/>
  <c r="F96" i="2"/>
  <c r="I29" i="7" l="1"/>
  <c r="I37" i="7" s="1"/>
  <c r="K16" i="2"/>
  <c r="P66" i="2"/>
  <c r="P63" i="2" s="1"/>
  <c r="E96" i="2"/>
  <c r="J49" i="7"/>
  <c r="J51" i="7"/>
  <c r="G48" i="7"/>
  <c r="J50" i="7"/>
  <c r="O16" i="2" l="1"/>
  <c r="K15" i="2"/>
  <c r="J93" i="2"/>
  <c r="G52" i="7"/>
  <c r="J52" i="7" s="1"/>
  <c r="J48" i="7"/>
  <c r="P65" i="2" l="1"/>
  <c r="J94" i="2"/>
  <c r="J92" i="2" s="1"/>
  <c r="J90" i="2" s="1"/>
  <c r="J109" i="2"/>
  <c r="J108" i="2" s="1"/>
  <c r="J110" i="2"/>
  <c r="E109" i="2"/>
  <c r="E108" i="2" s="1"/>
  <c r="C27" i="10"/>
  <c r="C36" i="10"/>
  <c r="E44" i="2"/>
  <c r="E45" i="2"/>
  <c r="P45" i="2" s="1"/>
  <c r="E47" i="2"/>
  <c r="P47" i="2" s="1"/>
  <c r="P64" i="2"/>
  <c r="E68" i="2"/>
  <c r="E69" i="2"/>
  <c r="P69" i="2" s="1"/>
  <c r="J72" i="2"/>
  <c r="L72" i="2"/>
  <c r="L71" i="2" s="1"/>
  <c r="M72" i="2"/>
  <c r="M71" i="2" s="1"/>
  <c r="N72" i="2"/>
  <c r="N71" i="2" s="1"/>
  <c r="O72" i="2"/>
  <c r="H72" i="2"/>
  <c r="H71" i="2" s="1"/>
  <c r="G92" i="2"/>
  <c r="G90" i="2" s="1"/>
  <c r="H92" i="2"/>
  <c r="H90" i="2" s="1"/>
  <c r="L92" i="2"/>
  <c r="L90" i="2" s="1"/>
  <c r="M92" i="2"/>
  <c r="M90" i="2" s="1"/>
  <c r="N92" i="2"/>
  <c r="N90" i="2" s="1"/>
  <c r="O92" i="2"/>
  <c r="O90" i="2" s="1"/>
  <c r="P93" i="2"/>
  <c r="G101" i="2"/>
  <c r="H101" i="2"/>
  <c r="L101" i="2"/>
  <c r="M101" i="2"/>
  <c r="N101" i="2"/>
  <c r="P102" i="2"/>
  <c r="E103" i="2"/>
  <c r="E111" i="2"/>
  <c r="F76" i="1"/>
  <c r="F32" i="10"/>
  <c r="E32" i="10"/>
  <c r="D32" i="10"/>
  <c r="C32" i="10"/>
  <c r="F18" i="10"/>
  <c r="E18" i="10"/>
  <c r="D18" i="10"/>
  <c r="C18" i="10"/>
  <c r="E41" i="2" l="1"/>
  <c r="M114" i="2"/>
  <c r="M14" i="2" s="1"/>
  <c r="L114" i="2"/>
  <c r="L14" i="2" s="1"/>
  <c r="I114" i="2"/>
  <c r="I14" i="2" s="1"/>
  <c r="N114" i="2"/>
  <c r="N14" i="2" s="1"/>
  <c r="P44" i="2"/>
  <c r="P41" i="2" s="1"/>
  <c r="H114" i="2"/>
  <c r="J16" i="2"/>
  <c r="J15" i="2" s="1"/>
  <c r="O15" i="2"/>
  <c r="P109" i="2"/>
  <c r="P108" i="2" s="1"/>
  <c r="E94" i="2"/>
  <c r="P94" i="2" s="1"/>
  <c r="P92" i="2" s="1"/>
  <c r="P90" i="2" s="1"/>
  <c r="E77" i="2"/>
  <c r="E75" i="2" s="1"/>
  <c r="E88" i="2"/>
  <c r="E110" i="2"/>
  <c r="E67" i="2"/>
  <c r="E101" i="2"/>
  <c r="F101" i="2"/>
  <c r="P88" i="2" l="1"/>
  <c r="P86" i="2" s="1"/>
  <c r="E86" i="2"/>
  <c r="P16" i="2"/>
  <c r="P15" i="2" s="1"/>
  <c r="P67" i="2"/>
  <c r="P110" i="2"/>
  <c r="E92" i="2"/>
  <c r="E90" i="2" s="1"/>
  <c r="J111" i="2"/>
  <c r="P83" i="2"/>
  <c r="P68" i="2"/>
  <c r="F56" i="1"/>
  <c r="F55" i="1" s="1"/>
  <c r="F66" i="1"/>
  <c r="F69" i="1"/>
  <c r="F73" i="1"/>
  <c r="F72" i="1" s="1"/>
  <c r="F81" i="1"/>
  <c r="F80" i="1" s="1"/>
  <c r="F50" i="1"/>
  <c r="F49" i="1" s="1"/>
  <c r="F45" i="1"/>
  <c r="F42" i="1"/>
  <c r="F31" i="1"/>
  <c r="F20" i="1"/>
  <c r="F19" i="1" s="1"/>
  <c r="F16" i="1"/>
  <c r="F15" i="1" s="1"/>
  <c r="F13" i="1"/>
  <c r="P111" i="2" l="1"/>
  <c r="F54" i="1"/>
  <c r="F30" i="1"/>
  <c r="F12" i="1" s="1"/>
  <c r="F99" i="1" s="1"/>
  <c r="F79" i="1" l="1"/>
  <c r="G44" i="7" l="1"/>
  <c r="J44" i="7" s="1"/>
  <c r="J77" i="2" l="1"/>
  <c r="P77" i="2" l="1"/>
  <c r="G46" i="7"/>
  <c r="J45" i="7"/>
  <c r="J46" i="7" l="1"/>
  <c r="J103" i="2" l="1"/>
  <c r="O101" i="2"/>
  <c r="P103" i="2" l="1"/>
  <c r="P101" i="2" s="1"/>
  <c r="J101" i="2"/>
  <c r="G72" i="2" l="1"/>
  <c r="G71" i="2" s="1"/>
  <c r="H14" i="2"/>
  <c r="G114" i="2" l="1"/>
  <c r="G14" i="2" s="1"/>
  <c r="E23" i="2"/>
  <c r="E22" i="2" s="1"/>
  <c r="F72" i="2"/>
  <c r="F71" i="2" s="1"/>
  <c r="E73" i="2"/>
  <c r="F114" i="2" l="1"/>
  <c r="F14" i="2" s="1"/>
  <c r="P23" i="2"/>
  <c r="P22" i="2" s="1"/>
  <c r="P73" i="2"/>
  <c r="P72" i="2" s="1"/>
  <c r="E72" i="2"/>
  <c r="E71" i="2" s="1"/>
  <c r="E114" i="2" s="1"/>
  <c r="D28" i="10" s="1"/>
  <c r="E28" i="10" s="1"/>
  <c r="E14" i="2" l="1"/>
  <c r="D37" i="10" l="1"/>
  <c r="D26" i="10"/>
  <c r="C28" i="10"/>
  <c r="D25" i="10" l="1"/>
  <c r="D35" i="10"/>
  <c r="D31" i="10" s="1"/>
  <c r="D38" i="10" s="1"/>
  <c r="E37" i="10"/>
  <c r="E26" i="10"/>
  <c r="E25" i="10" s="1"/>
  <c r="E17" i="10" s="1"/>
  <c r="E29" i="10" s="1"/>
  <c r="F28" i="10"/>
  <c r="F26" i="10" s="1"/>
  <c r="F25" i="10" s="1"/>
  <c r="F17" i="10" s="1"/>
  <c r="F29" i="10" s="1"/>
  <c r="E35" i="10" l="1"/>
  <c r="E31" i="10" s="1"/>
  <c r="E38" i="10" s="1"/>
  <c r="F37" i="10"/>
  <c r="F35" i="10" s="1"/>
  <c r="F31" i="10" s="1"/>
  <c r="F38" i="10" s="1"/>
  <c r="D17" i="10"/>
  <c r="D29" i="10" s="1"/>
  <c r="C25" i="10"/>
  <c r="C17" i="10" s="1"/>
  <c r="C29" i="10" s="1"/>
  <c r="C37" i="10"/>
  <c r="C35" i="10" s="1"/>
  <c r="C31" i="10" s="1"/>
  <c r="C38" i="10" s="1"/>
  <c r="C26" i="10"/>
  <c r="I20" i="7"/>
  <c r="I28" i="7"/>
  <c r="I14" i="7"/>
  <c r="I43" i="7" s="1"/>
  <c r="O76" i="2" l="1"/>
  <c r="K75" i="2"/>
  <c r="K71" i="2" s="1"/>
  <c r="K114" i="2" l="1"/>
  <c r="K14" i="2" s="1"/>
  <c r="J76" i="2"/>
  <c r="O75" i="2"/>
  <c r="O71" i="2" s="1"/>
  <c r="O114" i="2" l="1"/>
  <c r="O14" i="2" s="1"/>
  <c r="P76" i="2"/>
  <c r="P75" i="2" s="1"/>
  <c r="P71" i="2" s="1"/>
  <c r="J75" i="2"/>
  <c r="J114" i="2" l="1"/>
  <c r="J14" i="2" s="1"/>
  <c r="J71" i="2"/>
  <c r="P114" i="2"/>
  <c r="P14" i="2" s="1"/>
</calcChain>
</file>

<file path=xl/sharedStrings.xml><?xml version="1.0" encoding="utf-8"?>
<sst xmlns="http://schemas.openxmlformats.org/spreadsheetml/2006/main" count="621" uniqueCount="487">
  <si>
    <t>Додаток № 1</t>
  </si>
  <si>
    <t>Код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</si>
  <si>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</si>
  <si>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</si>
  <si>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</si>
  <si>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</si>
  <si>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</si>
  <si>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</si>
  <si>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</si>
  <si>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</si>
  <si>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</si>
  <si>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</si>
  <si>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</si>
  <si>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</si>
  <si>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</si>
  <si>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Неподаткові надходження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</si>
  <si>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</si>
  <si>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</si>
  <si>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</si>
  <si>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</si>
  <si>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</si>
  <si>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</si>
  <si>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</si>
  <si>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</si>
  <si>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</si>
  <si>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</si>
  <si>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</si>
  <si>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</si>
  <si>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</si>
  <si>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</si>
  <si>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РАЗОМ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</si>
  <si>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</si>
  <si>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</si>
  <si>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</si>
  <si>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</si>
  <si>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</si>
  <si>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</si>
  <si>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</si>
  <si>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</si>
  <si>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Додаток № 5</t>
  </si>
  <si>
    <t>Усього по КЕКВ 3142</t>
  </si>
  <si>
    <t>Усього по КЕКВ 3132</t>
  </si>
  <si>
    <t>3110</t>
  </si>
  <si>
    <t>Усього по КЕКВ 3110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</si>
  <si>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</si>
  <si>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</si>
  <si>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</si>
  <si>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в т.ч. бюджет розвитку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</si>
  <si>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</si>
  <si>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</si>
  <si>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</si>
  <si>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</si>
  <si>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</si>
  <si>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</si>
  <si>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</si>
  <si>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</si>
  <si>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</si>
  <si>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</si>
  <si>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</si>
  <si>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</si>
  <si>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</si>
  <si>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</si>
  <si>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</si>
  <si>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</si>
  <si>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</si>
  <si>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</si>
  <si>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</si>
  <si>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</si>
  <si>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</si>
  <si>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</si>
  <si>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</si>
  <si>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</si>
  <si>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</si>
  <si>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</si>
  <si>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</si>
  <si>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</si>
  <si>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</si>
  <si>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РОЗПОДІЛ</t>
  </si>
  <si>
    <t>0111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</si>
  <si>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</si>
  <si>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</si>
  <si>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</si>
  <si>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</si>
  <si>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</si>
  <si>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</si>
  <si>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</si>
  <si>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</si>
  <si>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</si>
  <si>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</si>
  <si>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</si>
  <si>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</si>
  <si>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</si>
  <si>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</si>
  <si>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</si>
  <si>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</si>
  <si>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</si>
  <si>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</si>
  <si>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</si>
  <si>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</si>
  <si>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</si>
  <si>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0610</t>
  </si>
  <si>
    <t>0133</t>
  </si>
  <si>
    <t>1050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</si>
  <si>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</si>
  <si>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</si>
  <si>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</si>
  <si>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0490</t>
  </si>
  <si>
    <t>Реалізація заходів щодо інвестиційного розвитку території</t>
  </si>
  <si>
    <t>0421</t>
  </si>
  <si>
    <t>0456</t>
  </si>
  <si>
    <t>Будівництво ліній зовнішнього освітлення</t>
  </si>
  <si>
    <t>Будівництво туалету на пл.Привокзальній</t>
  </si>
  <si>
    <t>Реконструкція полігону ТПВ (виготовлення проекту)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</si>
  <si>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</si>
  <si>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</si>
  <si>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</si>
  <si>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3000</t>
  </si>
  <si>
    <t>4000</t>
  </si>
  <si>
    <t>6000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</si>
  <si>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</si>
  <si>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</si>
  <si>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</si>
  <si>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</si>
  <si>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0443</t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</si>
  <si>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</si>
  <si>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</si>
  <si>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</si>
  <si>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Надання дошкільної освіти</t>
  </si>
  <si>
    <t>3140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</si>
  <si>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</si>
  <si>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</si>
  <si>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</si>
  <si>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</si>
  <si>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</si>
  <si>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</si>
  <si>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</si>
  <si>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</si>
  <si>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</si>
  <si>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</si>
  <si>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</si>
  <si>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</si>
  <si>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</si>
  <si>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</si>
  <si>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</si>
  <si>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</si>
  <si>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</si>
  <si>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</si>
  <si>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</si>
  <si>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</si>
  <si>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Міжбюджетні трансферти</t>
  </si>
  <si>
    <t>Інші субвенції з місцевого бюджету</t>
  </si>
  <si>
    <t>3210</t>
  </si>
  <si>
    <t>3242</t>
  </si>
  <si>
    <t>Інші заходи у сфері соціального захисту і соціального забезпечення</t>
  </si>
  <si>
    <t>Субвенції з місцевих бюджетів іншим місцевим бюджетам</t>
  </si>
  <si>
    <t>Офіційні трансферти</t>
  </si>
  <si>
    <t>Усього</t>
  </si>
  <si>
    <t>Найменування згідно з Класифікацією доходів бюджету</t>
  </si>
  <si>
    <t>(грн.)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</si>
  <si>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</si>
  <si>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</si>
  <si>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у т.ч. бюджет розвитку</t>
  </si>
  <si>
    <t>Найменування згідно з Класифікацією фінансування бюджету</t>
  </si>
  <si>
    <t>Фінансування за типом кредитора</t>
  </si>
  <si>
    <r>
      <t>Фінансування за типом боргового зобов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язання</t>
    </r>
  </si>
  <si>
    <t>Х</t>
  </si>
  <si>
    <t>(грн)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</si>
  <si>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</si>
  <si>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</si>
  <si>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</si>
  <si>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</si>
  <si>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4082</t>
  </si>
  <si>
    <t>Інші заходи в галузі культури та мистецтва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</si>
  <si>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</si>
  <si>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</si>
  <si>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0829</t>
  </si>
  <si>
    <t>0810</t>
  </si>
  <si>
    <t>5000</t>
  </si>
  <si>
    <t>Фізична культура і спорт</t>
  </si>
  <si>
    <t>усього</t>
  </si>
  <si>
    <t>УСЬОГО</t>
  </si>
  <si>
    <t>Сватівська міська рада Луганської області</t>
  </si>
  <si>
    <t>0110000</t>
  </si>
  <si>
    <t>0110150</t>
  </si>
  <si>
    <t>0111010</t>
  </si>
  <si>
    <t>0113140</t>
  </si>
  <si>
    <t>0113210</t>
  </si>
  <si>
    <t>0113242</t>
  </si>
  <si>
    <t>0114060</t>
  </si>
  <si>
    <t>0114082</t>
  </si>
  <si>
    <t>0115061</t>
  </si>
  <si>
    <t>0116030</t>
  </si>
  <si>
    <t>0117130</t>
  </si>
  <si>
    <r>
      <t>Будівництво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житлово-комунального господарства</t>
    </r>
  </si>
  <si>
    <t>0117310</t>
  </si>
  <si>
    <t>7310</t>
  </si>
  <si>
    <t>0117330</t>
  </si>
  <si>
    <t>0117413</t>
  </si>
  <si>
    <t>0117461</t>
  </si>
  <si>
    <t>0470</t>
  </si>
  <si>
    <t>Заходи з енергозбереження</t>
  </si>
  <si>
    <t>0117640</t>
  </si>
  <si>
    <t>0117680</t>
  </si>
  <si>
    <t>Код Програмної класифікації видатків та кредитування місцевого бюджету</t>
  </si>
  <si>
    <r>
      <t>Будівництво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житлово-комунального господарства</t>
    </r>
  </si>
  <si>
    <r>
      <t>Будівництво інших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</si>
  <si>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Будівництво спортивного поля на території стадіону "Нива" КЗ "Міский клуб культури та дозвілля"</t>
  </si>
  <si>
    <t>Капітальний ремонт адмінбудівлі Сватівської міської ради за адресо. Пл.50-річчя Перемоги, 36 у м.Сватове (термомодернізація та заміна покрівлі)</t>
  </si>
  <si>
    <t>Будівництво ліній зовнішнього освітлення (відповідно до Програми)</t>
  </si>
  <si>
    <t xml:space="preserve">Реконструкція ганків в КЗДО Сватівської міської ради </t>
  </si>
  <si>
    <t>Найменування місцевої/регіональної програми</t>
  </si>
  <si>
    <t>Дата та номер документа, яким затверджено місцеву/ регіональну програму</t>
  </si>
  <si>
    <t>Рішення 26 сес.(7 скл) № 26/1 від 21.12.2018р.</t>
  </si>
  <si>
    <t>Міська програма з підвищення енергоефективності у житлових будинках м.Сватове на 2017-2020 роки</t>
  </si>
  <si>
    <t>7640</t>
  </si>
  <si>
    <t>0111000</t>
  </si>
  <si>
    <t>0110100</t>
  </si>
  <si>
    <t>0113000</t>
  </si>
  <si>
    <t>0114000</t>
  </si>
  <si>
    <t>0115000</t>
  </si>
  <si>
    <t>0116000</t>
  </si>
  <si>
    <t>0117100</t>
  </si>
  <si>
    <t>0117300</t>
  </si>
  <si>
    <t>0117400</t>
  </si>
  <si>
    <t>0117600</t>
  </si>
  <si>
    <t>0118300</t>
  </si>
  <si>
    <t>0119000</t>
  </si>
  <si>
    <t>Капітальний ремонт ліній зовнішнього освітлення (відповідно до Програми)</t>
  </si>
  <si>
    <t>Капітальний ремонт пішохідних переходів (кладок) (відповідно до Програми)</t>
  </si>
  <si>
    <t>(код бюджету)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</si>
  <si>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</si>
  <si>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 тому числі бюджет розвитку</t>
  </si>
  <si>
    <t>0119770</t>
  </si>
  <si>
    <r>
      <t>Розподіл коштів бюджету розвитку за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єктами у 2020 році</t>
    </r>
  </si>
  <si>
    <r>
      <t>Рівень готовності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на кінець бюджетного періоду, %</t>
    </r>
  </si>
  <si>
    <r>
      <t>Обсяг видатків бюджету розвитку, які спрямовуються на будівництво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у бюджетному періоді, гривень</t>
    </r>
  </si>
  <si>
    <t>Загальна вартість будівництва, гривень</t>
  </si>
  <si>
    <t>Загальна тривалість будівництва (рік початку і завершення)</t>
  </si>
  <si>
    <t>Рівень виконання робіт на початок бюджетного періоду, %</t>
  </si>
  <si>
    <r>
      <t>Назва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будівництва / вид будівельних робіт, у тому числі проектні роботи</t>
    </r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</si>
  <si>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</si>
  <si>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</si>
  <si>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</si>
  <si>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Рентна плата за користування надрами для видобування корисних копалин загальнодержавного значення</t>
  </si>
  <si>
    <t>0110180</t>
  </si>
  <si>
    <t>Придбання обладнання для дітей з особливими освітніми потребами за рахунок відповідної субвенції з державного бюджету</t>
  </si>
  <si>
    <t>Будівництво тротуарів (відповідно до Програми)</t>
  </si>
  <si>
    <t/>
  </si>
  <si>
    <t>Капітальний ремонт з'їздів з автодоріг (відповідно до Програми)</t>
  </si>
  <si>
    <t>Міська програма висвітлення діяльності Сватівської міської ради Луганської області в засобах масової інформації у 2020-2021 роках</t>
  </si>
  <si>
    <t xml:space="preserve"> 0113140, 0115061</t>
  </si>
  <si>
    <t>1040, 0810</t>
  </si>
  <si>
    <t>3140, 5061</t>
  </si>
  <si>
    <t>Міська програма розвитку органів самоорганізації населення м.Сватове на 2019-2020 роки</t>
  </si>
  <si>
    <t>Рішення 28 сес. (7 скл) № 28/2 від 23.04.2019р.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</si>
  <si>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</si>
  <si>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Сватівської міської ради на 2021 рік"</t>
  </si>
  <si>
    <t>Сватівської міської ради на 2021рік"</t>
  </si>
  <si>
    <t>до рішення 2 сесії (8 скликання) "Про місцевий</t>
  </si>
  <si>
    <t>бюджет Сватівської міської ради на 2021 рік"</t>
  </si>
  <si>
    <t xml:space="preserve">  бюджет Сватівської міської ради на 2021рік"</t>
  </si>
  <si>
    <t>Додаток  4</t>
  </si>
  <si>
    <t>МІЖБЮДЖЕТНІ ТРАНСФЕРТИ НА 2021 РІК</t>
  </si>
  <si>
    <t>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</si>
  <si>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</si>
  <si>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 / Найменування бюджету- надавача міжбюджетного трансферта</t>
  </si>
  <si>
    <t>Трансферти до загального фонду бюджету</t>
  </si>
  <si>
    <t>Базова дотація</t>
  </si>
  <si>
    <t xml:space="preserve">Освітня субвенція з державного бюджету місцевим бюджетам 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</si>
  <si>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</si>
  <si>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</si>
  <si>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</si>
  <si>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</si>
  <si>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</si>
  <si>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</si>
  <si>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бюджету/ Код бюджету</t>
  </si>
  <si>
    <t>Код Типової програмної класифікації видатків та крелдитування місцевого бюджету</t>
  </si>
  <si>
    <t>Найменування трансферту / Найменування бюджету- отримувача міжбюджетного трансферта</t>
  </si>
  <si>
    <t>І. Трансферти із загального фонду бюджету</t>
  </si>
  <si>
    <t>ІІ. Трансферти із спеціального фонду бюджету</t>
  </si>
  <si>
    <t>Начальник ФРВ   ___________________ Н.О.Варибрус</t>
  </si>
  <si>
    <t xml:space="preserve"> місцевого бюджету  на 2021 рік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</si>
  <si>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</si>
  <si>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</si>
  <si>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</si>
  <si>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</si>
  <si>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</si>
  <si>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</si>
  <si>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  </t>
  </si>
  <si>
    <t>Рентна плата за користування надрами</t>
  </si>
  <si>
    <t xml:space="preserve">Рентна плата за користування надрами для видобування нафти </t>
  </si>
  <si>
    <t xml:space="preserve">Місцеві податки     </t>
  </si>
  <si>
    <t xml:space="preserve">Туристичний збір, сплачений фізичними особами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</si>
  <si>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</si>
  <si>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об’єкти</t>
  </si>
  <si>
    <r>
      <t>Надходження від розміщення відходів у спеціальновідведених для цього місцях чи на об</t>
    </r>
    <r>
      <rPr>
        <sz val="10"/>
        <color indexed="8"/>
        <rFont val="Calibri"/>
        <family val="2"/>
        <charset val="204"/>
      </rPr>
      <t>’</t>
    </r>
    <r>
      <rPr>
        <sz val="10"/>
        <color indexed="8"/>
        <rFont val="Book Antiqua"/>
        <family val="1"/>
        <charset val="204"/>
      </rPr>
      <t>єктах, крім розміщення окремих видів відходів як вторинної сировини</t>
    </r>
  </si>
  <si>
    <t>Екологічний податок, який справляється за викиди в атмосферне повітря двоокису вуглецю стаціонарними джерелами забруднення</t>
  </si>
  <si>
    <t xml:space="preserve">Доходи від власності та підприємницької діяльності 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</si>
  <si>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</si>
  <si>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Інші надходження </t>
  </si>
  <si>
    <t xml:space="preserve">Адміністративні збори та платежі, доходи від некомерційної господарської діяльності </t>
  </si>
  <si>
    <t>Адміністративний збір за державну реєстрацію речових прав на нерухоме майно та їх обтяжень</t>
  </si>
  <si>
    <t xml:space="preserve">Державне мито                </t>
  </si>
  <si>
    <t>Державне мито, не віднесене до інших категорій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</si>
  <si>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</si>
  <si>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</si>
  <si>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</si>
  <si>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 xml:space="preserve">Від органів державного управління  </t>
  </si>
  <si>
    <t xml:space="preserve">Кошти, що надходять з інших бюджетів </t>
  </si>
  <si>
    <t>Кошти, що надходять за взаємними розрахунками між місцевими бюджетами</t>
  </si>
  <si>
    <t>Дотації з державного бюджету місцевим бюджетам</t>
  </si>
  <si>
    <t>Субвенції з державного бюджету місцевим бюджетам</t>
  </si>
  <si>
    <t>ВСЬОГО</t>
  </si>
  <si>
    <t>Дотації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</si>
  <si>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</si>
  <si>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видатків місцевого бюджету на 2021 рік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</si>
  <si>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</si>
  <si>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</si>
  <si>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</si>
  <si>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0111020</t>
  </si>
  <si>
    <t>1020</t>
  </si>
  <si>
    <t>0111021</t>
  </si>
  <si>
    <t>1021</t>
  </si>
  <si>
    <t>0921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</si>
  <si>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</si>
  <si>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</si>
  <si>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0111030</t>
  </si>
  <si>
    <t>1030</t>
  </si>
  <si>
    <t>Надання загальної середньої освіти за рахунок освітньої субвенції</t>
  </si>
  <si>
    <t>0111031</t>
  </si>
  <si>
    <t>1031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</si>
  <si>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</si>
  <si>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</si>
  <si>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</si>
  <si>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</si>
  <si>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</si>
  <si>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</si>
  <si>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спеціальної освіти мистецькими школами</t>
  </si>
  <si>
    <t>0111200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</si>
  <si>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</si>
  <si>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</si>
  <si>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</si>
  <si>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0212000</t>
  </si>
  <si>
    <t>2000</t>
  </si>
  <si>
    <r>
      <t>Охорона здоров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</t>
    </r>
  </si>
  <si>
    <t>0212010</t>
  </si>
  <si>
    <t>2010</t>
  </si>
  <si>
    <t>0731</t>
  </si>
  <si>
    <t>Багатопрофільна стаціонарна медична допомога населенню</t>
  </si>
  <si>
    <t>0212110</t>
  </si>
  <si>
    <t>0212111</t>
  </si>
  <si>
    <t>2110</t>
  </si>
  <si>
    <t>2111</t>
  </si>
  <si>
    <t>0726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</si>
  <si>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</si>
  <si>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</si>
  <si>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0212140</t>
  </si>
  <si>
    <t>0212146</t>
  </si>
  <si>
    <t>2140</t>
  </si>
  <si>
    <t>2146</t>
  </si>
  <si>
    <t>0763</t>
  </si>
  <si>
    <r>
      <t>Програми і централізовані заходи у галузі охорони здоров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</t>
    </r>
  </si>
  <si>
    <t>Відшкодування вартості лікарських засобів для лікування окремих захворювань</t>
  </si>
  <si>
    <t>0113100</t>
  </si>
  <si>
    <t>0113104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</si>
  <si>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</si>
  <si>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</si>
  <si>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3104</t>
  </si>
  <si>
    <r>
      <t>Забезпечення соціальними послугами за місцем проживання громадян, які не здатні до самообслуговування у зв</t>
    </r>
    <r>
      <rPr>
        <sz val="7"/>
        <color theme="1"/>
        <rFont val="Calibri"/>
        <family val="2"/>
        <charset val="204"/>
      </rPr>
      <t>'</t>
    </r>
    <r>
      <rPr>
        <i/>
        <sz val="7"/>
        <color theme="1"/>
        <rFont val="Book Antiqua"/>
        <family val="1"/>
        <charset val="204"/>
      </rPr>
      <t>язку з похилим віком, хворобою, інвалідністю</t>
    </r>
  </si>
  <si>
    <t>0113240</t>
  </si>
  <si>
    <t>3240</t>
  </si>
  <si>
    <t>Інші заклади та заходи</t>
  </si>
  <si>
    <t>Культура і мистецтво</t>
  </si>
  <si>
    <t>0114030</t>
  </si>
  <si>
    <t>4030</t>
  </si>
  <si>
    <t>0824</t>
  </si>
  <si>
    <t>4040</t>
  </si>
  <si>
    <t>0114040</t>
  </si>
  <si>
    <t>Забезпечення діяльності бібліотек</t>
  </si>
  <si>
    <t>Забезпечення діяльності музеїв і виставок</t>
  </si>
  <si>
    <t>0115030</t>
  </si>
  <si>
    <t>5030</t>
  </si>
  <si>
    <t>0115031</t>
  </si>
  <si>
    <t>5031</t>
  </si>
  <si>
    <t>Розвиток дитячо-юнацького та резервного спорту</t>
  </si>
  <si>
    <t>Утримання та навчально-тренувальна робота комунальних дитячо-юнацьких шкіл</t>
  </si>
  <si>
    <t>0115040</t>
  </si>
  <si>
    <t>Підтримка і розвиток спортивної інфраструктури</t>
  </si>
  <si>
    <t>5040</t>
  </si>
  <si>
    <t>0115041</t>
  </si>
  <si>
    <t>5041</t>
  </si>
  <si>
    <t>Утримання та фінансова підтримка спортивних споруд</t>
  </si>
  <si>
    <t>в т.р, КП "Сватове-благоустрій"</t>
  </si>
  <si>
    <t>в т.р, дошкільна освта</t>
  </si>
  <si>
    <t xml:space="preserve">            загальна середня освта</t>
  </si>
  <si>
    <t xml:space="preserve">в т.р., Фінансове управління </t>
  </si>
  <si>
    <t xml:space="preserve">            Відділ освіти</t>
  </si>
  <si>
    <t xml:space="preserve">            Відділ культури</t>
  </si>
  <si>
    <t>в т.р., КП "Сватове-благоустрій"</t>
  </si>
  <si>
    <t xml:space="preserve">             КП "Сватове-тепло"</t>
  </si>
  <si>
    <t xml:space="preserve">             МКП "Сватівський водоканал"</t>
  </si>
  <si>
    <t>0117410</t>
  </si>
  <si>
    <t>Забезпечення надання послуг з перевезення пасажирів автомобільним транспортом</t>
  </si>
  <si>
    <t>0117460</t>
  </si>
  <si>
    <t>Утримання та розвиток автомобільних доріг та дорожньої інфраструктури</t>
  </si>
  <si>
    <t>0118100</t>
  </si>
  <si>
    <t>0117000</t>
  </si>
  <si>
    <t>Економічна діяльність</t>
  </si>
  <si>
    <t>00118000</t>
  </si>
  <si>
    <t>Інша діяльність</t>
  </si>
  <si>
    <t>0118110</t>
  </si>
  <si>
    <t>0118130</t>
  </si>
  <si>
    <t>Забезпечення діяльності місцевої пожежної охорони</t>
  </si>
  <si>
    <t>0118313</t>
  </si>
  <si>
    <t>0118310</t>
  </si>
  <si>
    <t>Запобігання та ліквідація забруднення навколишнього природного середовища</t>
  </si>
  <si>
    <t>0513</t>
  </si>
  <si>
    <t>Ліквідація іншого забруднення навколишнього природного середовища</t>
  </si>
  <si>
    <t>0119700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</si>
  <si>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</si>
  <si>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Співфінансування КУ Нижньодуванської селищної ради "Трудовий архів територіальних громад Сватівського району"</t>
  </si>
  <si>
    <t>Співфінансування КУ Кремінської міської ради "Трудовий архів територіальних громад  району"</t>
  </si>
  <si>
    <t>місцевого бюджету  на 2021 рік</t>
  </si>
  <si>
    <t>Начальник ФРВ _________________ Наталія ВАРИБРУС</t>
  </si>
  <si>
    <t>Начальник ФРВ  ___________________ Наталія ВАРИБРУС</t>
  </si>
  <si>
    <t>Начальник ФРВ  ______________________ Наталія ВАРИБРУС</t>
  </si>
  <si>
    <t>Розподіл витрат місцевого бюджету на реалізацію  місцевих/регіональних програм у 2021 році</t>
  </si>
  <si>
    <t>Рішення 2 сес.(8 скл) № 2/___ від 24.12.2020р.</t>
  </si>
  <si>
    <t>Міська культурно-мистецька Програма "Відродження України починається з відродженням духовності" на 2021 рік</t>
  </si>
  <si>
    <t>Міська Програма розвитку фізичної культури та спорту на 2021 рік</t>
  </si>
  <si>
    <t xml:space="preserve"> 0116030,  0117461, 0118313</t>
  </si>
  <si>
    <t xml:space="preserve"> 6030,  7461, 8313</t>
  </si>
  <si>
    <t xml:space="preserve"> 0620,  0456, 0513</t>
  </si>
  <si>
    <t>Міська програма розвитку житлово-комунального господарства та благоустрою м.Сватове на 2021 рік</t>
  </si>
  <si>
    <t xml:space="preserve"> 0117413, 0113210, 0113242</t>
  </si>
  <si>
    <t xml:space="preserve"> 7413, 3210, 3242</t>
  </si>
  <si>
    <t xml:space="preserve"> 0451, 1050, 1090</t>
  </si>
  <si>
    <t>Міська комплексна соціальна програма  на 2021 рік</t>
  </si>
  <si>
    <t>Комунальний заклад «Навчально-виховний комплекс Сватівська загальноосвітня школа І ступеня - гімназія», код ЄДРПОУ 37645011, місцезнаходження: Луганська область, місто Сватове, площа 50-річчя Перемоги, 35</t>
  </si>
  <si>
    <t>Сватівська загальноосвітня школа І-ІІІ ступенів № 1 Сватівської районної ради Луганської області, код ЄДРПОУ 25903179, місцезнаходження: Луганська область, місто Сватове, площа Шевченка, 26</t>
  </si>
  <si>
    <t>Сватівська загальноосвітня школа І-ІІІ ступенів № 2  Сватівської районної ради Луганської області, код ЄДРПОУ 24047182, місцезнаходження: Луганська область, місто Сватове, вулиця Весела, 2</t>
  </si>
  <si>
    <t>Сватівська загальноосвітня школа І-ІІІ ступенів  № 6   Сватівської районної ради Луганської області, код ЄДРПОУ 25926000, місцезнаходження: Луганська область, місто Сватове, вулиця Шевченка, 12</t>
  </si>
  <si>
    <t>Сватівська загальноосвітня школа І-ІІІ ступенів № 8 Сватівської районної ради Луганської області, код ЄДРПОУ 25926388, місцезнаходження: Луганська область, місто Сватове, провулок Промисловий, 15</t>
  </si>
  <si>
    <t>Гончарівська загальноосвітня школа І-ІІІ ступенів Сватівської районної ради Луганської області, код ЄДРПОУ 25903921, місцезнаходження: Луганська область, Сватівський район, село Гончарівка, вулиця Гаєвого, 47</t>
  </si>
  <si>
    <t>Мілуватська загальноосвітня школа І-ІІІ ступенів Сватівської районної ради Луганської області, код ЄДРПОУ 25926402, місцезнаходження: Луганська область, Сватівський район, село Мілуватка, вулиця Радянська, 45</t>
  </si>
  <si>
    <t>Містківська загальноосвітня школа І-ІІІ ступенів Сватівської районної ради Луганської області, код ЄДРПОУ 25926371, місцезнаходження: Луганська область, Сватівський район, село Містки, вулиця Степова 1-А</t>
  </si>
  <si>
    <r>
      <t xml:space="preserve">Навчально-виховний комплекс «Петрівська загальноосвітня школа І-ІІІ ступенів – дошкільний навчальний заклад» Сватівської районної ради Луганської області, код ЄДРПОУ 25926425, місцезнаходження: Луганська область, Сватівський район, село </t>
    </r>
    <r>
      <rPr>
        <sz val="10"/>
        <color rgb="FFFF0000"/>
        <rFont val="Book Antiqua"/>
        <family val="1"/>
        <charset val="204"/>
      </rPr>
      <t>Петрівка, вулиця Шкільна  (К. Маркса), 1</t>
    </r>
  </si>
  <si>
    <t>Навчально-виховний комплекс «Свистунівська загальноосвітня школа І-ІІІ ступенів –дошкільний навчальний заклад Сватівської районної ради Луганської області», код ЄДРПОУ 25903944, місцезнаходження: Луганська область, Сватівський район, село Свистунівка, вулиця Шевченка 2</t>
  </si>
  <si>
    <t>Містківська загальноосвітня школа  І-ІІ ступенів Сватівської районної ради Луганської області, код ЄДРПОУ 25903861, місцезнаходження: Луганська область, Сватівський район, село Містки, вулиця Дзержинського, 1</t>
  </si>
  <si>
    <t>Навчально-виховний комплекс «Рудівська загальноосвітня школа І-ІІ ступенів – дошкільний навчальний заклад Сватівської районної ради Луганської області», код ЄДРПОУ 25903884, місцезнаходження: Луганська область, Сватівський район, село Рудівка, вулиця Першотравнева,18</t>
  </si>
  <si>
    <t>Круглівська загальноосвітня школа І-ІІІ ступенів Сватівської районної ради Луганської області, код ЄДРПОУ 25903186, місцезнаходження: Луганська область, Сватівський район, село Кругле, вулиця Жовтнева, 29</t>
  </si>
  <si>
    <t>Маньківська загальноосвітня школа І-ІІ ступенів Сватівської районної ради Луганської області, код ЄДРПОУ 25903950,  місцезнаходження: Луганська область, Сватівський район, село Маньківка, вулиця (Центральна) Леніна, 30</t>
  </si>
  <si>
    <t>Хомівська загальноосвітня школа І ступеня Сватівської районної ради Луганської області, код ЄДРПОУ 35130266, місцезнаходження: Луганська область, Сватівський район, село Хомівка, вулиця Садова, 40А</t>
  </si>
  <si>
    <r>
      <t xml:space="preserve">Новомикільський ліцей Кремінської районної ради Луганської області, код ЄДРПОУ </t>
    </r>
    <r>
      <rPr>
        <sz val="10"/>
        <color rgb="FF000000"/>
        <rFont val="Book Antiqua"/>
        <family val="1"/>
        <charset val="204"/>
      </rPr>
      <t>35753090, місцезнаходження: Луганська область, Кремінський район, село Новомикільське,вул.  Центральна, 2</t>
    </r>
  </si>
  <si>
    <t>Сватівський районний молодіжний центр «Слобожанська духовна криниця ім. М. Щепенка», код ЄДРПОУ 26271877, місцезнаходження: Луганська область, місто Сватове, площа 50-річчя Перемоги, 37</t>
  </si>
  <si>
    <t>Сватівська дитячо-юнацька спортивна школа, код ЄДРПОУ 26271883, місцезнаходження: Луганська область, місто Сватове, проспект Школярів, 4</t>
  </si>
  <si>
    <t>Комунальний позашкільний заклад «Плавальний басейн»,  код ЄДРПОУ 37928447, місцезнаходження: Луганська область, місто Сватове, квартал Незалежності, 2</t>
  </si>
  <si>
    <t>Сватівський районний комунальний позаміський заклад оздоровлення та відпочинку «Гончарівський», код ЄДРПОУ 26447023, місцезнаходження: Луганська область, Сватівський район, село Гончарівка, вулиця Гаєвого, 47</t>
  </si>
  <si>
    <t>ЗАКЛАДИ ОСВІТИ:</t>
  </si>
  <si>
    <t>КЗ «Сватівський районний Народний дім «Сватова-Лучка», 92600, Луганська область, м. Сватове, майдан Злагоди, 43</t>
  </si>
  <si>
    <t>КЗ «Сватівська районна централізована бібліотечна система», 92600, Луганська область, м. Сватове, вул. Держана, 20</t>
  </si>
  <si>
    <t>Сватівська районна школа мистецтв ім. Зінкевича 92600, Луганська область, м. Сватове, пл..50-річчя Перемоги, 29</t>
  </si>
  <si>
    <t>ЗАКЛАДИ КУЛЬТУРИ:</t>
  </si>
  <si>
    <t>КЗ «Сватівський районний  краєзнавчий музей», 92600, Луганська область, м. Сватове, вул. Садова, 72</t>
  </si>
  <si>
    <t xml:space="preserve">КЗ  Сватівської міської  ради "Міський клуб культури та дозвілля", 92600, Луганська область, м.Сватове, </t>
  </si>
  <si>
    <t>Комунальний заклад дошкільної освіти Сватівської міської ради "Малятко"</t>
  </si>
  <si>
    <t>Комунальний заклад дошкільної освіти Сватівської міської ради "Веселка"</t>
  </si>
  <si>
    <t>Комунальний заклад дошкільної освіти Сватівської міської ради "Журавка"</t>
  </si>
  <si>
    <t>Комунальний заклад дошкільної освіти Сватівської міської ради "Чайка"</t>
  </si>
  <si>
    <t>Комунальний заклад дошкільної освіти Сватівської міської ради "Сонечко"</t>
  </si>
  <si>
    <t>Комунальний заклад дошкільної освіти Сватівської міської ради "Центр розвитку дитини"</t>
  </si>
  <si>
    <t>ПЕРЕЛІК</t>
  </si>
  <si>
    <t>БЮДЖЕТНИХ УСТАНОВ ТА ЗАКЛАДІВ, ЯКІ БУДУТЬ</t>
  </si>
  <si>
    <t>ФІНАНСУВАТИСЬ З МІСЦЕВОГО БЮДЖЕТУ СВАТІВСЬКОЇ МІСЬКОЇ РАДИ З 01.01.2021Р.</t>
  </si>
  <si>
    <t>Додаток 6</t>
  </si>
  <si>
    <t>ДЕРЖАВНЕ УПРАВЛІННЯ:</t>
  </si>
  <si>
    <t>Сватівська міська рада Луганської області, 92600, Луганська область, м.Сватове, пл.50-річчя Перемоги, 36</t>
  </si>
  <si>
    <t>Фінансове управління Сватівської міської ради</t>
  </si>
  <si>
    <t>Відділ освіти Сватівської міської ради</t>
  </si>
  <si>
    <t>Відділ культури Сватівської міської ради</t>
  </si>
  <si>
    <t>Рішення 33 сес.(7 скл) № 33/1 від 24.12.2019р.</t>
  </si>
  <si>
    <t>до рішення виконавчого комітету від 22.12.2020 № 93 "Про місцевий  бюджет</t>
  </si>
  <si>
    <t xml:space="preserve">до рішення виконавчого комітету від 22.12.2020 № 93  "Про місцевий бюджет </t>
  </si>
  <si>
    <t>до рішення  виконавчого комітету від 22.12.2020 № 93 "Про місцевий бюджет</t>
  </si>
  <si>
    <t>до рішення виконавчого комітету від 22.12.2020 № 93 "Про місцевий</t>
  </si>
  <si>
    <t>до рішення виконавчого комітету від 22.12.2020 № 93 "Про місцевий бюджет</t>
  </si>
  <si>
    <t>Начальник ФРВ                                                                                                          Наталія ВАРИБРУС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</si>
</sst>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3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7"/>
      <color theme="1"/>
      <name val="Book Antiqua"/>
      <family val="1"/>
      <charset val="204"/>
    </font>
    <font>
      <sz val="6"/>
      <color theme="1"/>
      <name val="Book Antiqua"/>
      <family val="1"/>
      <charset val="204"/>
    </font>
    <font>
      <sz val="7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</font>
    <font>
      <sz val="11"/>
      <name val="Calibri"/>
      <family val="2"/>
      <charset val="204"/>
    </font>
    <font>
      <sz val="5"/>
      <color theme="1"/>
      <name val="Book Antiqua"/>
      <family val="1"/>
      <charset val="204"/>
    </font>
    <font>
      <sz val="5"/>
      <color theme="1"/>
      <name val="Calibri"/>
      <family val="2"/>
      <charset val="204"/>
    </font>
    <font>
      <b/>
      <i/>
      <sz val="8"/>
      <color theme="1"/>
      <name val="Calibri"/>
      <family val="2"/>
      <charset val="204"/>
    </font>
    <font>
      <sz val="5"/>
      <name val="Book Antiqua"/>
      <family val="1"/>
      <charset val="204"/>
    </font>
    <font>
      <b/>
      <i/>
      <u/>
      <sz val="11"/>
      <color theme="1"/>
      <name val="Book Antiqua"/>
      <family val="1"/>
      <charset val="204"/>
    </font>
    <font>
      <b/>
      <i/>
      <u/>
      <sz val="10"/>
      <color theme="1"/>
      <name val="Book Antiqua"/>
      <family val="1"/>
      <charset val="204"/>
    </font>
    <font>
      <i/>
      <sz val="6"/>
      <color theme="1"/>
      <name val="Book Antiqua"/>
      <family val="1"/>
      <charset val="204"/>
    </font>
    <font>
      <b/>
      <i/>
      <sz val="7"/>
      <color theme="1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9"/>
      <color theme="1"/>
      <name val="Calibri"/>
      <family val="2"/>
      <charset val="204"/>
    </font>
    <font>
      <b/>
      <u/>
      <sz val="9"/>
      <color theme="1"/>
      <name val="Book Antiqua"/>
      <family val="1"/>
      <charset val="204"/>
    </font>
    <font>
      <sz val="10"/>
      <name val="Book Antiqua"/>
      <family val="1"/>
      <charset val="204"/>
    </font>
    <font>
      <sz val="10"/>
      <color rgb="FF000000"/>
      <name val="Book Antiqua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33333"/>
      <name val="Book Antiqua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b/>
      <sz val="10"/>
      <color rgb="FF000000"/>
      <name val="Book Antiqua"/>
      <family val="1"/>
      <charset val="204"/>
    </font>
    <font>
      <b/>
      <i/>
      <sz val="10"/>
      <color rgb="FF000000"/>
      <name val="Book Antiqua"/>
      <family val="1"/>
      <charset val="204"/>
    </font>
    <font>
      <b/>
      <sz val="1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color rgb="FF000000"/>
      <name val="Book Antiqua"/>
      <family val="1"/>
      <charset val="204"/>
    </font>
    <font>
      <i/>
      <sz val="10"/>
      <color rgb="FF333333"/>
      <name val="Book Antiqua"/>
      <family val="1"/>
      <charset val="204"/>
    </font>
    <font>
      <b/>
      <i/>
      <sz val="10"/>
      <color rgb="FF333333"/>
      <name val="Book Antiqua"/>
      <family val="1"/>
      <charset val="204"/>
    </font>
    <font>
      <i/>
      <sz val="10"/>
      <name val="Book Antiqua"/>
      <family val="1"/>
      <charset val="204"/>
    </font>
    <font>
      <sz val="10"/>
      <color rgb="FFFF0000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Border="1"/>
    <xf numFmtId="0" fontId="10" fillId="0" borderId="0" xfId="0" applyFont="1"/>
    <xf numFmtId="0" fontId="11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1" fillId="0" borderId="0" xfId="0" applyFont="1"/>
    <xf numFmtId="0" fontId="3" fillId="0" borderId="0" xfId="0" applyFont="1" applyBorder="1" applyAlignment="1">
      <alignment vertical="center" wrapText="1"/>
    </xf>
    <xf numFmtId="0" fontId="22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23" fillId="0" borderId="0" xfId="0" applyFont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26" fillId="0" borderId="2" xfId="0" applyNumberFormat="1" applyFont="1" applyFill="1" applyBorder="1" applyAlignment="1" applyProtection="1">
      <alignment vertical="center"/>
    </xf>
    <xf numFmtId="0" fontId="27" fillId="0" borderId="2" xfId="0" applyNumberFormat="1" applyFont="1" applyFill="1" applyBorder="1" applyAlignment="1" applyProtection="1">
      <alignment vertic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26" fillId="0" borderId="2" xfId="0" applyNumberFormat="1" applyFont="1" applyFill="1" applyBorder="1" applyAlignment="1" applyProtection="1">
      <alignment vertical="top" wrapText="1"/>
    </xf>
    <xf numFmtId="0" fontId="28" fillId="0" borderId="2" xfId="0" applyNumberFormat="1" applyFont="1" applyFill="1" applyBorder="1" applyAlignment="1" applyProtection="1">
      <alignment horizontal="left" vertical="top"/>
    </xf>
    <xf numFmtId="0" fontId="28" fillId="0" borderId="2" xfId="0" applyNumberFormat="1" applyFont="1" applyFill="1" applyBorder="1" applyAlignment="1" applyProtection="1">
      <alignment vertical="top" wrapText="1"/>
    </xf>
    <xf numFmtId="0" fontId="29" fillId="0" borderId="2" xfId="0" applyNumberFormat="1" applyFont="1" applyFill="1" applyBorder="1" applyAlignment="1" applyProtection="1">
      <alignment horizontal="left" vertical="top"/>
    </xf>
    <xf numFmtId="0" fontId="29" fillId="0" borderId="2" xfId="0" applyNumberFormat="1" applyFont="1" applyFill="1" applyBorder="1" applyAlignment="1" applyProtection="1">
      <alignment vertical="top" wrapText="1"/>
    </xf>
    <xf numFmtId="0" fontId="3" fillId="0" borderId="4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32" fillId="0" borderId="0" xfId="0" applyFont="1" applyFill="1"/>
    <xf numFmtId="49" fontId="11" fillId="0" borderId="2" xfId="0" applyNumberFormat="1" applyFont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3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9" fontId="32" fillId="0" borderId="2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4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top"/>
    </xf>
    <xf numFmtId="1" fontId="7" fillId="4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3" borderId="2" xfId="0" applyNumberFormat="1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center" vertical="center" wrapText="1"/>
    </xf>
    <xf numFmtId="1" fontId="18" fillId="5" borderId="5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right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49" fontId="19" fillId="0" borderId="2" xfId="0" applyNumberFormat="1" applyFont="1" applyBorder="1" applyAlignment="1">
      <alignment horizontal="right" vertical="top" wrapText="1"/>
    </xf>
    <xf numFmtId="0" fontId="19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9" fillId="3" borderId="2" xfId="0" applyFont="1" applyFill="1" applyBorder="1" applyAlignment="1">
      <alignment horizontal="left" vertical="center" wrapText="1"/>
    </xf>
    <xf numFmtId="1" fontId="19" fillId="0" borderId="2" xfId="0" applyNumberFormat="1" applyFont="1" applyBorder="1" applyAlignment="1">
      <alignment vertical="center" wrapText="1"/>
    </xf>
    <xf numFmtId="164" fontId="19" fillId="0" borderId="2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36" fillId="0" borderId="2" xfId="0" applyFont="1" applyBorder="1" applyAlignment="1">
      <alignment vertical="center" wrapText="1"/>
    </xf>
    <xf numFmtId="164" fontId="11" fillId="5" borderId="2" xfId="0" applyNumberFormat="1" applyFont="1" applyFill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32" fillId="0" borderId="3" xfId="0" applyNumberFormat="1" applyFont="1" applyFill="1" applyBorder="1" applyAlignment="1" applyProtection="1"/>
    <xf numFmtId="49" fontId="1" fillId="0" borderId="3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right" vertical="center" wrapText="1"/>
    </xf>
    <xf numFmtId="0" fontId="32" fillId="0" borderId="3" xfId="0" applyFont="1" applyBorder="1" applyAlignment="1">
      <alignment vertical="center" wrapText="1"/>
    </xf>
    <xf numFmtId="164" fontId="31" fillId="0" borderId="2" xfId="0" applyNumberFormat="1" applyFont="1" applyBorder="1" applyAlignment="1">
      <alignment vertical="center" wrapText="1"/>
    </xf>
    <xf numFmtId="1" fontId="32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18" fillId="0" borderId="2" xfId="0" applyNumberFormat="1" applyFont="1" applyBorder="1" applyAlignment="1">
      <alignment vertical="center" wrapText="1"/>
    </xf>
    <xf numFmtId="1" fontId="16" fillId="0" borderId="2" xfId="0" applyNumberFormat="1" applyFont="1" applyBorder="1" applyAlignment="1">
      <alignment vertical="center" wrapText="1"/>
    </xf>
    <xf numFmtId="1" fontId="44" fillId="0" borderId="2" xfId="0" applyNumberFormat="1" applyFont="1" applyBorder="1" applyAlignment="1">
      <alignment vertical="center" wrapText="1"/>
    </xf>
    <xf numFmtId="1" fontId="25" fillId="0" borderId="2" xfId="0" applyNumberFormat="1" applyFont="1" applyBorder="1" applyAlignment="1">
      <alignment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45" fillId="0" borderId="0" xfId="0" quotePrefix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47" fillId="0" borderId="2" xfId="4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7" fillId="0" borderId="2" xfId="8" applyFont="1" applyBorder="1" applyAlignment="1">
      <alignment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top" wrapText="1"/>
    </xf>
    <xf numFmtId="0" fontId="47" fillId="0" borderId="2" xfId="2" applyFont="1" applyBorder="1" applyAlignment="1">
      <alignment vertical="top" wrapText="1"/>
    </xf>
    <xf numFmtId="0" fontId="50" fillId="2" borderId="2" xfId="0" applyFont="1" applyFill="1" applyBorder="1" applyAlignment="1">
      <alignment horizontal="right" vertical="top" wrapText="1"/>
    </xf>
    <xf numFmtId="0" fontId="47" fillId="0" borderId="2" xfId="3" applyFont="1" applyBorder="1" applyAlignment="1">
      <alignment vertical="top" wrapText="1"/>
    </xf>
    <xf numFmtId="0" fontId="47" fillId="0" borderId="2" xfId="6" applyFont="1" applyBorder="1" applyAlignment="1">
      <alignment vertical="top" wrapText="1"/>
    </xf>
    <xf numFmtId="0" fontId="47" fillId="0" borderId="2" xfId="7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0" fillId="2" borderId="2" xfId="0" applyFont="1" applyFill="1" applyBorder="1" applyAlignment="1">
      <alignment horizontal="justify" vertical="top" wrapText="1"/>
    </xf>
    <xf numFmtId="0" fontId="48" fillId="0" borderId="2" xfId="0" applyFont="1" applyBorder="1" applyAlignment="1">
      <alignment vertical="top" wrapText="1"/>
    </xf>
    <xf numFmtId="0" fontId="16" fillId="0" borderId="2" xfId="8" applyFont="1" applyBorder="1" applyAlignment="1">
      <alignment vertical="top" wrapText="1"/>
    </xf>
    <xf numFmtId="49" fontId="53" fillId="0" borderId="2" xfId="0" applyNumberFormat="1" applyFont="1" applyBorder="1" applyAlignment="1">
      <alignment horizontal="right" vertical="center" wrapText="1"/>
    </xf>
    <xf numFmtId="0" fontId="25" fillId="3" borderId="2" xfId="0" applyFont="1" applyFill="1" applyBorder="1" applyAlignment="1">
      <alignment horizontal="left" vertical="center" wrapText="1"/>
    </xf>
    <xf numFmtId="1" fontId="53" fillId="0" borderId="2" xfId="0" applyNumberFormat="1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49" fontId="7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vertical="center" wrapText="1"/>
    </xf>
    <xf numFmtId="1" fontId="7" fillId="3" borderId="2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9" fontId="53" fillId="3" borderId="2" xfId="0" applyNumberFormat="1" applyFont="1" applyFill="1" applyBorder="1" applyAlignment="1">
      <alignment horizontal="right" vertical="center" wrapText="1"/>
    </xf>
    <xf numFmtId="0" fontId="30" fillId="3" borderId="2" xfId="0" applyFont="1" applyFill="1" applyBorder="1" applyAlignment="1">
      <alignment vertical="center" wrapText="1"/>
    </xf>
    <xf numFmtId="1" fontId="53" fillId="3" borderId="2" xfId="0" applyNumberFormat="1" applyFont="1" applyFill="1" applyBorder="1" applyAlignment="1">
      <alignment vertical="center" wrapText="1"/>
    </xf>
    <xf numFmtId="0" fontId="53" fillId="3" borderId="0" xfId="0" applyFont="1" applyFill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0" borderId="2" xfId="0" applyFont="1" applyBorder="1" applyAlignment="1">
      <alignment horizontal="right" vertical="center" wrapText="1"/>
    </xf>
    <xf numFmtId="49" fontId="47" fillId="0" borderId="2" xfId="4" applyNumberFormat="1" applyFont="1" applyBorder="1" applyAlignment="1">
      <alignment horizontal="right" vertical="top" wrapText="1"/>
    </xf>
    <xf numFmtId="49" fontId="47" fillId="0" borderId="2" xfId="8" applyNumberFormat="1" applyFont="1" applyBorder="1" applyAlignment="1">
      <alignment horizontal="right" vertical="top" wrapText="1"/>
    </xf>
    <xf numFmtId="0" fontId="5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57" fillId="0" borderId="2" xfId="9" applyFont="1" applyBorder="1" applyAlignment="1">
      <alignment horizontal="right" vertical="top"/>
    </xf>
    <xf numFmtId="0" fontId="24" fillId="0" borderId="2" xfId="0" applyFont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right" vertical="top" wrapText="1"/>
    </xf>
    <xf numFmtId="0" fontId="59" fillId="2" borderId="2" xfId="0" applyFont="1" applyFill="1" applyBorder="1" applyAlignment="1">
      <alignment horizontal="justify" vertical="top" wrapText="1"/>
    </xf>
    <xf numFmtId="0" fontId="9" fillId="0" borderId="2" xfId="0" applyFont="1" applyBorder="1" applyAlignment="1">
      <alignment horizontal="right" vertical="top" wrapText="1"/>
    </xf>
    <xf numFmtId="0" fontId="55" fillId="0" borderId="2" xfId="0" applyFont="1" applyBorder="1" applyAlignment="1">
      <alignment vertical="top"/>
    </xf>
    <xf numFmtId="0" fontId="60" fillId="2" borderId="2" xfId="0" applyFont="1" applyFill="1" applyBorder="1" applyAlignment="1">
      <alignment horizontal="right" vertical="top" wrapText="1"/>
    </xf>
    <xf numFmtId="0" fontId="60" fillId="2" borderId="2" xfId="0" applyFont="1" applyFill="1" applyBorder="1" applyAlignment="1">
      <alignment horizontal="justify" vertical="top" wrapText="1"/>
    </xf>
    <xf numFmtId="0" fontId="57" fillId="0" borderId="2" xfId="3" applyFont="1" applyBorder="1" applyAlignment="1">
      <alignment vertical="top" wrapText="1"/>
    </xf>
    <xf numFmtId="0" fontId="61" fillId="0" borderId="2" xfId="3" applyFont="1" applyBorder="1" applyAlignment="1">
      <alignment vertical="top" wrapText="1"/>
    </xf>
    <xf numFmtId="0" fontId="61" fillId="0" borderId="2" xfId="4" applyFont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7" fillId="0" borderId="2" xfId="4" applyFont="1" applyBorder="1" applyAlignment="1">
      <alignment vertical="top" wrapText="1"/>
    </xf>
    <xf numFmtId="0" fontId="57" fillId="0" borderId="2" xfId="4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56" fillId="0" borderId="2" xfId="6" applyFont="1" applyBorder="1" applyAlignment="1">
      <alignment vertical="top" wrapText="1"/>
    </xf>
    <xf numFmtId="0" fontId="56" fillId="0" borderId="2" xfId="6" applyFont="1" applyBorder="1" applyAlignment="1">
      <alignment horizontal="center" vertical="top" wrapText="1"/>
    </xf>
    <xf numFmtId="0" fontId="57" fillId="0" borderId="2" xfId="6" applyFont="1" applyBorder="1" applyAlignment="1">
      <alignment vertical="top" wrapText="1"/>
    </xf>
    <xf numFmtId="0" fontId="57" fillId="0" borderId="2" xfId="6" applyFont="1" applyBorder="1" applyAlignment="1">
      <alignment horizontal="left" vertical="top" wrapText="1"/>
    </xf>
    <xf numFmtId="0" fontId="56" fillId="0" borderId="2" xfId="7" applyFont="1" applyBorder="1" applyAlignment="1">
      <alignment vertical="top" wrapText="1"/>
    </xf>
    <xf numFmtId="0" fontId="57" fillId="0" borderId="2" xfId="7" applyFont="1" applyBorder="1" applyAlignment="1">
      <alignment vertical="top" wrapText="1"/>
    </xf>
    <xf numFmtId="0" fontId="57" fillId="0" borderId="2" xfId="8" applyFont="1" applyBorder="1" applyAlignment="1">
      <alignment vertical="top" wrapText="1"/>
    </xf>
    <xf numFmtId="0" fontId="61" fillId="0" borderId="2" xfId="8" applyFont="1" applyBorder="1" applyAlignment="1">
      <alignment vertical="top" wrapText="1"/>
    </xf>
    <xf numFmtId="0" fontId="61" fillId="0" borderId="2" xfId="7" applyFont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6" fillId="0" borderId="2" xfId="8" applyFont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9" fillId="0" borderId="2" xfId="0" applyFont="1" applyBorder="1"/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0" fillId="0" borderId="0" xfId="0" applyAlignment="1">
      <alignment horizontal="left"/>
    </xf>
    <xf numFmtId="0" fontId="31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top"/>
    </xf>
    <xf numFmtId="0" fontId="29" fillId="0" borderId="9" xfId="0" applyNumberFormat="1" applyFont="1" applyFill="1" applyBorder="1" applyAlignment="1" applyProtection="1">
      <alignment horizontal="left" vertical="top"/>
    </xf>
    <xf numFmtId="0" fontId="29" fillId="0" borderId="6" xfId="0" applyNumberFormat="1" applyFont="1" applyFill="1" applyBorder="1" applyAlignment="1" applyProtection="1">
      <alignment horizontal="left" vertical="top"/>
    </xf>
    <xf numFmtId="0" fontId="4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7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7" fillId="0" borderId="3" xfId="8" applyFont="1" applyBorder="1" applyAlignment="1">
      <alignment horizontal="left" vertical="top" wrapText="1"/>
    </xf>
    <xf numFmtId="0" fontId="47" fillId="0" borderId="6" xfId="8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horizontal="center" vertical="center" wrapText="1"/>
    </xf>
    <xf numFmtId="0" fontId="4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textRotation="90" wrapText="1"/>
    </xf>
    <xf numFmtId="0" fontId="36" fillId="0" borderId="7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0">
    <cellStyle name="Гиперссылка" xfId="9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56;&#1110;&#1096;&#1077;&#1085;&#1085;&#1103;/2%20&#1089;&#1077;&#1089;%20(8%20&#1089;&#1082;&#1083;)/&#1054;&#1090;&#1095;&#1077;&#1090;/&#1054;&#1058;&#1043;/&#1041;&#1102;&#1076;&#1078;&#1077;&#1090;&#1085;&#1080;&#1081;%20&#1074;&#1110;&#1076;&#1076;&#1110;&#1083;/&#1041;&#1102;&#1076;&#1078;&#1077;&#109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яць заг"/>
      <sheetName val="Доходи місяць спец"/>
      <sheetName val="Видатки рік"/>
      <sheetName val="Видатки заг міс"/>
      <sheetName val="Видатки спец міс"/>
      <sheetName val="Управління"/>
      <sheetName val="Відділ освіти"/>
      <sheetName val="Відділ культури"/>
      <sheetName val="спорт"/>
      <sheetName val="0116030"/>
      <sheetName val="8313"/>
      <sheetName val="0119770"/>
    </sheetNames>
    <sheetDataSet>
      <sheetData sheetId="0"/>
      <sheetData sheetId="1">
        <row r="66">
          <cell r="C66">
            <v>0</v>
          </cell>
        </row>
        <row r="70">
          <cell r="C70">
            <v>0</v>
          </cell>
        </row>
        <row r="82">
          <cell r="C8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2" sqref="C2:F2"/>
    </sheetView>
  </sheetViews>
  <sheetFormatPr defaultRowHeight="15" x14ac:dyDescent="0.25"/>
  <cols>
    <col min="1" max="1" width="10.42578125" customWidth="1"/>
    <col min="2" max="2" width="48.5703125" customWidth="1"/>
    <col min="3" max="3" width="10.7109375" customWidth="1"/>
    <col min="4" max="4" width="10.140625" customWidth="1"/>
    <col min="5" max="5" width="8.5703125" style="1" customWidth="1"/>
    <col min="6" max="6" width="9.28515625" customWidth="1"/>
  </cols>
  <sheetData>
    <row r="1" spans="1:6" s="12" customFormat="1" x14ac:dyDescent="0.25">
      <c r="C1" s="229" t="s">
        <v>0</v>
      </c>
      <c r="D1" s="229"/>
      <c r="E1" s="229"/>
      <c r="F1" s="229"/>
    </row>
    <row r="2" spans="1:6" s="12" customFormat="1" ht="20.25" customHeight="1" x14ac:dyDescent="0.25">
      <c r="C2" s="229" t="s">
        <v>481</v>
      </c>
      <c r="D2" s="229"/>
      <c r="E2" s="229"/>
      <c r="F2" s="229"/>
    </row>
    <row r="3" spans="1:6" s="12" customFormat="1" x14ac:dyDescent="0.25">
      <c r="C3" s="229" t="s">
        <v>256</v>
      </c>
      <c r="D3" s="229"/>
      <c r="E3" s="229"/>
      <c r="F3" s="229"/>
    </row>
    <row r="4" spans="1:6" s="12" customFormat="1" ht="3" customHeight="1" x14ac:dyDescent="0.25"/>
    <row r="5" spans="1:6" x14ac:dyDescent="0.25">
      <c r="A5" s="235" t="s">
        <v>24</v>
      </c>
      <c r="B5" s="235"/>
      <c r="C5" s="235"/>
      <c r="D5" s="235"/>
      <c r="E5" s="235"/>
      <c r="F5" s="235"/>
    </row>
    <row r="6" spans="1:6" x14ac:dyDescent="0.25">
      <c r="A6" s="235" t="s">
        <v>281</v>
      </c>
      <c r="B6" s="235"/>
      <c r="C6" s="235"/>
      <c r="D6" s="235"/>
      <c r="E6" s="235"/>
      <c r="F6" s="235"/>
    </row>
    <row r="7" spans="1:6" s="1" customFormat="1" x14ac:dyDescent="0.25">
      <c r="A7" s="236">
        <v>12525000000</v>
      </c>
      <c r="B7" s="236"/>
      <c r="C7" s="137"/>
      <c r="D7" s="137"/>
      <c r="E7" s="137"/>
      <c r="F7" s="137"/>
    </row>
    <row r="8" spans="1:6" x14ac:dyDescent="0.25">
      <c r="A8" s="237" t="s">
        <v>229</v>
      </c>
      <c r="B8" s="237"/>
      <c r="C8" s="1"/>
      <c r="D8" s="1"/>
      <c r="E8" s="230" t="s">
        <v>158</v>
      </c>
      <c r="F8" s="230"/>
    </row>
    <row r="9" spans="1:6" s="13" customFormat="1" ht="12.75" customHeight="1" x14ac:dyDescent="0.2">
      <c r="A9" s="233" t="s">
        <v>1</v>
      </c>
      <c r="B9" s="233" t="s">
        <v>157</v>
      </c>
      <c r="C9" s="233" t="s">
        <v>156</v>
      </c>
      <c r="D9" s="233" t="s">
        <v>2</v>
      </c>
      <c r="E9" s="231" t="s">
        <v>3</v>
      </c>
      <c r="F9" s="232"/>
    </row>
    <row r="10" spans="1:6" s="13" customFormat="1" ht="38.25" x14ac:dyDescent="0.2">
      <c r="A10" s="234"/>
      <c r="B10" s="234"/>
      <c r="C10" s="234"/>
      <c r="D10" s="234"/>
      <c r="E10" s="40" t="s">
        <v>156</v>
      </c>
      <c r="F10" s="40" t="s">
        <v>47</v>
      </c>
    </row>
    <row r="11" spans="1:6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</row>
    <row r="12" spans="1:6" s="42" customFormat="1" x14ac:dyDescent="0.25">
      <c r="A12" s="189">
        <v>10000000</v>
      </c>
      <c r="B12" s="190" t="s">
        <v>4</v>
      </c>
      <c r="C12" s="191">
        <f>C13+C21+C27+C33+C52</f>
        <v>136395200</v>
      </c>
      <c r="D12" s="191">
        <f t="shared" ref="D12:E12" si="0">D13+D21+D27+D33+D52</f>
        <v>136136200</v>
      </c>
      <c r="E12" s="191">
        <f t="shared" si="0"/>
        <v>259000</v>
      </c>
      <c r="F12" s="88">
        <f>F13+F15+F19+F24+F30+F49</f>
        <v>0</v>
      </c>
    </row>
    <row r="13" spans="1:6" s="37" customFormat="1" ht="15.75" customHeight="1" x14ac:dyDescent="0.25">
      <c r="A13" s="192">
        <v>11000000</v>
      </c>
      <c r="B13" s="193" t="s">
        <v>282</v>
      </c>
      <c r="C13" s="194">
        <f>C14+C19</f>
        <v>91565000</v>
      </c>
      <c r="D13" s="194">
        <f t="shared" ref="D13:E13" si="1">D14+D19</f>
        <v>91565000</v>
      </c>
      <c r="E13" s="194">
        <f t="shared" si="1"/>
        <v>0</v>
      </c>
      <c r="F13" s="93">
        <f t="shared" ref="F13" si="2">F14</f>
        <v>0</v>
      </c>
    </row>
    <row r="14" spans="1:6" s="37" customFormat="1" x14ac:dyDescent="0.25">
      <c r="A14" s="195">
        <v>11010000</v>
      </c>
      <c r="B14" s="193" t="s">
        <v>283</v>
      </c>
      <c r="C14" s="194">
        <f>SUM(C15:C18)</f>
        <v>91500000</v>
      </c>
      <c r="D14" s="194">
        <f t="shared" ref="D14:E14" si="3">SUM(D15:D18)</f>
        <v>91500000</v>
      </c>
      <c r="E14" s="194">
        <f t="shared" si="3"/>
        <v>0</v>
      </c>
      <c r="F14" s="93"/>
    </row>
    <row r="15" spans="1:6" s="42" customFormat="1" ht="40.5" x14ac:dyDescent="0.25">
      <c r="A15" s="162">
        <v>11010100</v>
      </c>
      <c r="B15" s="168" t="s">
        <v>284</v>
      </c>
      <c r="C15" s="94">
        <f t="shared" ref="C15:C90" si="4">SUM(D15:E15)</f>
        <v>78100000</v>
      </c>
      <c r="D15" s="94">
        <v>78100000</v>
      </c>
      <c r="E15" s="94"/>
      <c r="F15" s="88">
        <f t="shared" ref="F15" si="5">F16</f>
        <v>0</v>
      </c>
    </row>
    <row r="16" spans="1:6" s="42" customFormat="1" ht="68.25" customHeight="1" x14ac:dyDescent="0.25">
      <c r="A16" s="162">
        <v>11010200</v>
      </c>
      <c r="B16" s="168" t="s">
        <v>285</v>
      </c>
      <c r="C16" s="94">
        <f t="shared" si="4"/>
        <v>4532000</v>
      </c>
      <c r="D16" s="94">
        <v>4532000</v>
      </c>
      <c r="E16" s="94"/>
      <c r="F16" s="88">
        <f t="shared" ref="F16" si="6">SUM(F17:F18)</f>
        <v>0</v>
      </c>
    </row>
    <row r="17" spans="1:6" ht="38.25" customHeight="1" x14ac:dyDescent="0.25">
      <c r="A17" s="162">
        <v>11010400</v>
      </c>
      <c r="B17" s="168" t="s">
        <v>286</v>
      </c>
      <c r="C17" s="94">
        <f t="shared" si="4"/>
        <v>7764000</v>
      </c>
      <c r="D17" s="94">
        <v>7764000</v>
      </c>
      <c r="E17" s="94"/>
      <c r="F17" s="89"/>
    </row>
    <row r="18" spans="1:6" ht="40.5" x14ac:dyDescent="0.25">
      <c r="A18" s="162">
        <v>11010500</v>
      </c>
      <c r="B18" s="168" t="s">
        <v>287</v>
      </c>
      <c r="C18" s="94">
        <f t="shared" si="4"/>
        <v>1104000</v>
      </c>
      <c r="D18" s="94">
        <v>1104000</v>
      </c>
      <c r="E18" s="94"/>
      <c r="F18" s="89"/>
    </row>
    <row r="19" spans="1:6" s="37" customFormat="1" x14ac:dyDescent="0.25">
      <c r="A19" s="199">
        <v>11020000</v>
      </c>
      <c r="B19" s="200" t="s">
        <v>288</v>
      </c>
      <c r="C19" s="194">
        <f>C20</f>
        <v>65000</v>
      </c>
      <c r="D19" s="194">
        <f t="shared" ref="D19:E19" si="7">D20</f>
        <v>65000</v>
      </c>
      <c r="E19" s="194">
        <f t="shared" si="7"/>
        <v>0</v>
      </c>
      <c r="F19" s="93">
        <f t="shared" ref="F19" si="8">F20</f>
        <v>0</v>
      </c>
    </row>
    <row r="20" spans="1:6" ht="27" x14ac:dyDescent="0.25">
      <c r="A20" s="163">
        <v>11020200</v>
      </c>
      <c r="B20" s="163" t="s">
        <v>5</v>
      </c>
      <c r="C20" s="94">
        <f t="shared" si="4"/>
        <v>65000</v>
      </c>
      <c r="D20" s="94">
        <v>65000</v>
      </c>
      <c r="E20" s="94"/>
      <c r="F20" s="89">
        <f>SUM(F21:F23)</f>
        <v>0</v>
      </c>
    </row>
    <row r="21" spans="1:6" s="37" customFormat="1" ht="27" x14ac:dyDescent="0.25">
      <c r="A21" s="201">
        <v>13000000</v>
      </c>
      <c r="B21" s="202" t="s">
        <v>48</v>
      </c>
      <c r="C21" s="194">
        <f>C22+C24</f>
        <v>16800</v>
      </c>
      <c r="D21" s="194">
        <f t="shared" ref="D21:E21" si="9">D22+D24</f>
        <v>16800</v>
      </c>
      <c r="E21" s="194">
        <f t="shared" si="9"/>
        <v>0</v>
      </c>
      <c r="F21" s="93"/>
    </row>
    <row r="22" spans="1:6" s="76" customFormat="1" ht="25.5" customHeight="1" x14ac:dyDescent="0.25">
      <c r="A22" s="197">
        <v>13010000</v>
      </c>
      <c r="B22" s="198" t="s">
        <v>49</v>
      </c>
      <c r="C22" s="196">
        <f>C23</f>
        <v>5800</v>
      </c>
      <c r="D22" s="196">
        <f t="shared" ref="D22:E22" si="10">D23</f>
        <v>5800</v>
      </c>
      <c r="E22" s="196">
        <f t="shared" si="10"/>
        <v>0</v>
      </c>
      <c r="F22" s="90"/>
    </row>
    <row r="23" spans="1:6" ht="67.5" x14ac:dyDescent="0.25">
      <c r="A23" s="164">
        <v>13010200</v>
      </c>
      <c r="B23" s="169" t="s">
        <v>50</v>
      </c>
      <c r="C23" s="94">
        <f t="shared" si="4"/>
        <v>5800</v>
      </c>
      <c r="D23" s="94">
        <v>5800</v>
      </c>
      <c r="E23" s="94"/>
      <c r="F23" s="89"/>
    </row>
    <row r="24" spans="1:6" s="37" customFormat="1" x14ac:dyDescent="0.25">
      <c r="A24" s="201">
        <v>13030000</v>
      </c>
      <c r="B24" s="202" t="s">
        <v>289</v>
      </c>
      <c r="C24" s="194">
        <f>C25</f>
        <v>11000</v>
      </c>
      <c r="D24" s="194">
        <f>D25</f>
        <v>11000</v>
      </c>
      <c r="E24" s="194">
        <f t="shared" ref="E24" si="11">SUM(E25:E26)</f>
        <v>0</v>
      </c>
      <c r="F24" s="93">
        <f t="shared" ref="F24" si="12">F29+F25+F27</f>
        <v>0</v>
      </c>
    </row>
    <row r="25" spans="1:6" s="37" customFormat="1" ht="28.5" customHeight="1" x14ac:dyDescent="0.25">
      <c r="A25" s="164">
        <v>13030100</v>
      </c>
      <c r="B25" s="169" t="s">
        <v>243</v>
      </c>
      <c r="C25" s="94">
        <f t="shared" si="4"/>
        <v>11000</v>
      </c>
      <c r="D25" s="94">
        <v>11000</v>
      </c>
      <c r="E25" s="94"/>
      <c r="F25" s="90">
        <f t="shared" ref="F25" si="13">F26</f>
        <v>0</v>
      </c>
    </row>
    <row r="26" spans="1:6" s="42" customFormat="1" ht="27" x14ac:dyDescent="0.25">
      <c r="A26" s="164">
        <v>13030700</v>
      </c>
      <c r="B26" s="169" t="s">
        <v>290</v>
      </c>
      <c r="C26" s="94">
        <f t="shared" si="4"/>
        <v>0</v>
      </c>
      <c r="D26" s="94"/>
      <c r="E26" s="94"/>
      <c r="F26" s="89"/>
    </row>
    <row r="27" spans="1:6" s="37" customFormat="1" x14ac:dyDescent="0.25">
      <c r="A27" s="203">
        <v>14000000</v>
      </c>
      <c r="B27" s="203" t="s">
        <v>51</v>
      </c>
      <c r="C27" s="194">
        <f>C28+C30+C32</f>
        <v>3720000</v>
      </c>
      <c r="D27" s="194">
        <f t="shared" ref="D27:E27" si="14">D28+D30+D32</f>
        <v>3720000</v>
      </c>
      <c r="E27" s="194">
        <f t="shared" si="14"/>
        <v>0</v>
      </c>
      <c r="F27" s="93">
        <f t="shared" ref="F27" si="15">F28</f>
        <v>0</v>
      </c>
    </row>
    <row r="28" spans="1:6" s="37" customFormat="1" ht="30" x14ac:dyDescent="0.25">
      <c r="A28" s="204">
        <v>14020000</v>
      </c>
      <c r="B28" s="204" t="s">
        <v>119</v>
      </c>
      <c r="C28" s="196">
        <f>C29</f>
        <v>320000</v>
      </c>
      <c r="D28" s="196">
        <f t="shared" ref="D28:E28" si="16">D29</f>
        <v>320000</v>
      </c>
      <c r="E28" s="196">
        <f t="shared" si="16"/>
        <v>0</v>
      </c>
      <c r="F28" s="90"/>
    </row>
    <row r="29" spans="1:6" s="76" customFormat="1" x14ac:dyDescent="0.25">
      <c r="A29" s="165">
        <v>14021900</v>
      </c>
      <c r="B29" s="165" t="s">
        <v>120</v>
      </c>
      <c r="C29" s="94">
        <f t="shared" si="4"/>
        <v>320000</v>
      </c>
      <c r="D29" s="94">
        <v>320000</v>
      </c>
      <c r="E29" s="94"/>
      <c r="F29" s="90"/>
    </row>
    <row r="30" spans="1:6" s="37" customFormat="1" ht="17.25" customHeight="1" x14ac:dyDescent="0.25">
      <c r="A30" s="204">
        <v>14030000</v>
      </c>
      <c r="B30" s="204" t="s">
        <v>121</v>
      </c>
      <c r="C30" s="196">
        <f>C31</f>
        <v>1400000</v>
      </c>
      <c r="D30" s="196">
        <f t="shared" ref="D30:E30" si="17">D31</f>
        <v>1400000</v>
      </c>
      <c r="E30" s="196">
        <f t="shared" si="17"/>
        <v>0</v>
      </c>
      <c r="F30" s="93">
        <f t="shared" ref="F30" si="18">F31+F42+F45</f>
        <v>0</v>
      </c>
    </row>
    <row r="31" spans="1:6" x14ac:dyDescent="0.25">
      <c r="A31" s="165">
        <v>14031900</v>
      </c>
      <c r="B31" s="165" t="s">
        <v>120</v>
      </c>
      <c r="C31" s="94">
        <f t="shared" si="4"/>
        <v>1400000</v>
      </c>
      <c r="D31" s="94">
        <v>1400000</v>
      </c>
      <c r="E31" s="94"/>
      <c r="F31" s="89">
        <f t="shared" ref="F31" si="19">SUM(F32:F41)</f>
        <v>0</v>
      </c>
    </row>
    <row r="32" spans="1:6" s="1" customFormat="1" ht="26.25" customHeight="1" x14ac:dyDescent="0.25">
      <c r="A32" s="165">
        <v>14040000</v>
      </c>
      <c r="B32" s="165" t="s">
        <v>52</v>
      </c>
      <c r="C32" s="94">
        <f t="shared" si="4"/>
        <v>2000000</v>
      </c>
      <c r="D32" s="94">
        <v>2000000</v>
      </c>
      <c r="E32" s="94"/>
      <c r="F32" s="89"/>
    </row>
    <row r="33" spans="1:6" s="37" customFormat="1" ht="17.25" customHeight="1" x14ac:dyDescent="0.25">
      <c r="A33" s="207">
        <v>18000000</v>
      </c>
      <c r="B33" s="208" t="s">
        <v>291</v>
      </c>
      <c r="C33" s="194">
        <f>C34+C45+C48</f>
        <v>40834400</v>
      </c>
      <c r="D33" s="194">
        <f t="shared" ref="D33:E33" si="20">D34+D45+D48</f>
        <v>40834400</v>
      </c>
      <c r="E33" s="194">
        <f t="shared" si="20"/>
        <v>0</v>
      </c>
      <c r="F33" s="93"/>
    </row>
    <row r="34" spans="1:6" s="76" customFormat="1" x14ac:dyDescent="0.25">
      <c r="A34" s="204">
        <v>18010000</v>
      </c>
      <c r="B34" s="206" t="s">
        <v>53</v>
      </c>
      <c r="C34" s="196">
        <f>SUM(C35:C44)</f>
        <v>23543400</v>
      </c>
      <c r="D34" s="196">
        <f t="shared" ref="D34:E34" si="21">SUM(D35:D44)</f>
        <v>23543400</v>
      </c>
      <c r="E34" s="196">
        <f t="shared" si="21"/>
        <v>0</v>
      </c>
      <c r="F34" s="90"/>
    </row>
    <row r="35" spans="1:6" s="1" customFormat="1" ht="40.5" x14ac:dyDescent="0.25">
      <c r="A35" s="165">
        <v>18010100</v>
      </c>
      <c r="B35" s="170" t="s">
        <v>54</v>
      </c>
      <c r="C35" s="94">
        <f t="shared" si="4"/>
        <v>6400</v>
      </c>
      <c r="D35" s="94">
        <v>6400</v>
      </c>
      <c r="E35" s="94"/>
      <c r="F35" s="89"/>
    </row>
    <row r="36" spans="1:6" ht="40.5" x14ac:dyDescent="0.25">
      <c r="A36" s="165">
        <v>18010200</v>
      </c>
      <c r="B36" s="170" t="s">
        <v>55</v>
      </c>
      <c r="C36" s="94">
        <f t="shared" si="4"/>
        <v>223000</v>
      </c>
      <c r="D36" s="94">
        <v>223000</v>
      </c>
      <c r="E36" s="94"/>
      <c r="F36" s="89"/>
    </row>
    <row r="37" spans="1:6" ht="40.5" x14ac:dyDescent="0.25">
      <c r="A37" s="165">
        <v>18010300</v>
      </c>
      <c r="B37" s="170" t="s">
        <v>56</v>
      </c>
      <c r="C37" s="94">
        <f t="shared" si="4"/>
        <v>2000000</v>
      </c>
      <c r="D37" s="94">
        <v>2000000</v>
      </c>
      <c r="E37" s="94"/>
      <c r="F37" s="89"/>
    </row>
    <row r="38" spans="1:6" ht="40.5" x14ac:dyDescent="0.25">
      <c r="A38" s="165">
        <v>18010400</v>
      </c>
      <c r="B38" s="170" t="s">
        <v>57</v>
      </c>
      <c r="C38" s="94">
        <f t="shared" si="4"/>
        <v>1944000</v>
      </c>
      <c r="D38" s="94">
        <v>1944000</v>
      </c>
      <c r="E38" s="94"/>
      <c r="F38" s="89"/>
    </row>
    <row r="39" spans="1:6" ht="15.75" customHeight="1" x14ac:dyDescent="0.25">
      <c r="A39" s="165">
        <v>18010500</v>
      </c>
      <c r="B39" s="170" t="s">
        <v>6</v>
      </c>
      <c r="C39" s="94">
        <f t="shared" si="4"/>
        <v>4221000</v>
      </c>
      <c r="D39" s="94">
        <v>4221000</v>
      </c>
      <c r="E39" s="94"/>
      <c r="F39" s="89"/>
    </row>
    <row r="40" spans="1:6" s="39" customFormat="1" ht="12.75" customHeight="1" x14ac:dyDescent="0.15">
      <c r="A40" s="165">
        <v>18010600</v>
      </c>
      <c r="B40" s="170" t="s">
        <v>7</v>
      </c>
      <c r="C40" s="94">
        <f t="shared" si="4"/>
        <v>7863000</v>
      </c>
      <c r="D40" s="94">
        <v>7863000</v>
      </c>
      <c r="E40" s="94"/>
      <c r="F40" s="91"/>
    </row>
    <row r="41" spans="1:6" s="39" customFormat="1" ht="15.75" customHeight="1" x14ac:dyDescent="0.15">
      <c r="A41" s="165">
        <v>18010700</v>
      </c>
      <c r="B41" s="170" t="s">
        <v>8</v>
      </c>
      <c r="C41" s="94">
        <f t="shared" si="4"/>
        <v>4125000</v>
      </c>
      <c r="D41" s="94">
        <v>4125000</v>
      </c>
      <c r="E41" s="94"/>
      <c r="F41" s="91"/>
    </row>
    <row r="42" spans="1:6" s="42" customFormat="1" x14ac:dyDescent="0.25">
      <c r="A42" s="165">
        <v>18010900</v>
      </c>
      <c r="B42" s="170" t="s">
        <v>9</v>
      </c>
      <c r="C42" s="94">
        <f t="shared" si="4"/>
        <v>2961000</v>
      </c>
      <c r="D42" s="94">
        <v>2961000</v>
      </c>
      <c r="E42" s="94"/>
      <c r="F42" s="92">
        <f t="shared" ref="F42" si="22">F43</f>
        <v>0</v>
      </c>
    </row>
    <row r="43" spans="1:6" x14ac:dyDescent="0.25">
      <c r="A43" s="165">
        <v>18011000</v>
      </c>
      <c r="B43" s="170" t="s">
        <v>58</v>
      </c>
      <c r="C43" s="94">
        <f t="shared" si="4"/>
        <v>0</v>
      </c>
      <c r="D43" s="94"/>
      <c r="E43" s="94"/>
      <c r="F43" s="89"/>
    </row>
    <row r="44" spans="1:6" s="1" customFormat="1" x14ac:dyDescent="0.25">
      <c r="A44" s="165">
        <v>18011100</v>
      </c>
      <c r="B44" s="170" t="s">
        <v>59</v>
      </c>
      <c r="C44" s="94">
        <f t="shared" si="4"/>
        <v>200000</v>
      </c>
      <c r="D44" s="94">
        <v>200000</v>
      </c>
      <c r="E44" s="94"/>
      <c r="F44" s="89"/>
    </row>
    <row r="45" spans="1:6" s="37" customFormat="1" x14ac:dyDescent="0.25">
      <c r="A45" s="204">
        <v>18030000</v>
      </c>
      <c r="B45" s="206" t="s">
        <v>60</v>
      </c>
      <c r="C45" s="196">
        <f>SUM(C46:C47)</f>
        <v>35000</v>
      </c>
      <c r="D45" s="196">
        <f t="shared" ref="D45:E45" si="23">SUM(D46:D47)</f>
        <v>35000</v>
      </c>
      <c r="E45" s="196">
        <f t="shared" si="23"/>
        <v>0</v>
      </c>
      <c r="F45" s="93">
        <f t="shared" ref="F45" si="24">SUM(F46:F48)</f>
        <v>0</v>
      </c>
    </row>
    <row r="46" spans="1:6" x14ac:dyDescent="0.25">
      <c r="A46" s="154">
        <v>18030100</v>
      </c>
      <c r="B46" s="154" t="s">
        <v>10</v>
      </c>
      <c r="C46" s="94">
        <f t="shared" si="4"/>
        <v>25000</v>
      </c>
      <c r="D46" s="94">
        <v>25000</v>
      </c>
      <c r="E46" s="94"/>
      <c r="F46" s="89"/>
    </row>
    <row r="47" spans="1:6" x14ac:dyDescent="0.25">
      <c r="A47" s="154">
        <v>18030200</v>
      </c>
      <c r="B47" s="154" t="s">
        <v>292</v>
      </c>
      <c r="C47" s="94">
        <f t="shared" si="4"/>
        <v>10000</v>
      </c>
      <c r="D47" s="94">
        <v>10000</v>
      </c>
      <c r="E47" s="94"/>
      <c r="F47" s="89"/>
    </row>
    <row r="48" spans="1:6" s="76" customFormat="1" ht="18" customHeight="1" x14ac:dyDescent="0.25">
      <c r="A48" s="205">
        <v>18050000</v>
      </c>
      <c r="B48" s="209" t="s">
        <v>11</v>
      </c>
      <c r="C48" s="196">
        <f>SUM(C49:C51)</f>
        <v>17256000</v>
      </c>
      <c r="D48" s="196">
        <f t="shared" ref="D48:E48" si="25">SUM(D49:D51)</f>
        <v>17256000</v>
      </c>
      <c r="E48" s="196">
        <f t="shared" si="25"/>
        <v>0</v>
      </c>
      <c r="F48" s="90"/>
    </row>
    <row r="49" spans="1:6" s="42" customFormat="1" x14ac:dyDescent="0.25">
      <c r="A49" s="154">
        <v>18050300</v>
      </c>
      <c r="B49" s="155" t="s">
        <v>12</v>
      </c>
      <c r="C49" s="94">
        <f t="shared" si="4"/>
        <v>1712000</v>
      </c>
      <c r="D49" s="94">
        <v>1712000</v>
      </c>
      <c r="E49" s="94"/>
      <c r="F49" s="88">
        <f t="shared" ref="F49" si="26">F50</f>
        <v>0</v>
      </c>
    </row>
    <row r="50" spans="1:6" s="42" customFormat="1" x14ac:dyDescent="0.25">
      <c r="A50" s="154">
        <v>18050400</v>
      </c>
      <c r="B50" s="155" t="s">
        <v>13</v>
      </c>
      <c r="C50" s="94">
        <f t="shared" si="4"/>
        <v>7449000</v>
      </c>
      <c r="D50" s="94">
        <v>7449000</v>
      </c>
      <c r="E50" s="94"/>
      <c r="F50" s="88">
        <f>SUM(F51:F53)</f>
        <v>0</v>
      </c>
    </row>
    <row r="51" spans="1:6" ht="67.5" x14ac:dyDescent="0.25">
      <c r="A51" s="154">
        <v>18050500</v>
      </c>
      <c r="B51" s="155" t="s">
        <v>61</v>
      </c>
      <c r="C51" s="94">
        <f t="shared" si="4"/>
        <v>8095000</v>
      </c>
      <c r="D51" s="94">
        <v>8095000</v>
      </c>
      <c r="E51" s="94"/>
      <c r="F51" s="89"/>
    </row>
    <row r="52" spans="1:6" s="37" customFormat="1" x14ac:dyDescent="0.25">
      <c r="A52" s="207">
        <v>19010000</v>
      </c>
      <c r="B52" s="210" t="s">
        <v>14</v>
      </c>
      <c r="C52" s="194">
        <f>SUM(C53:C56)</f>
        <v>259000</v>
      </c>
      <c r="D52" s="194">
        <f t="shared" ref="D52:E52" si="27">SUM(D53:D56)</f>
        <v>0</v>
      </c>
      <c r="E52" s="194">
        <f t="shared" si="27"/>
        <v>259000</v>
      </c>
      <c r="F52" s="93"/>
    </row>
    <row r="53" spans="1:6" ht="67.5" x14ac:dyDescent="0.25">
      <c r="A53" s="154">
        <v>19010100</v>
      </c>
      <c r="B53" s="155" t="s">
        <v>293</v>
      </c>
      <c r="C53" s="94">
        <f t="shared" si="4"/>
        <v>70000</v>
      </c>
      <c r="D53" s="94"/>
      <c r="E53" s="94">
        <v>70000</v>
      </c>
      <c r="F53" s="89"/>
    </row>
    <row r="54" spans="1:6" s="42" customFormat="1" ht="18" customHeight="1" x14ac:dyDescent="0.25">
      <c r="A54" s="154">
        <v>19010200</v>
      </c>
      <c r="B54" s="155" t="s">
        <v>294</v>
      </c>
      <c r="C54" s="94">
        <f t="shared" si="4"/>
        <v>1400</v>
      </c>
      <c r="D54" s="94"/>
      <c r="E54" s="94">
        <v>1400</v>
      </c>
      <c r="F54" s="88">
        <f>F55+F66+F69+F72</f>
        <v>0</v>
      </c>
    </row>
    <row r="55" spans="1:6" s="42" customFormat="1" ht="15.75" customHeight="1" x14ac:dyDescent="0.25">
      <c r="A55" s="154">
        <v>19010300</v>
      </c>
      <c r="B55" s="155" t="s">
        <v>295</v>
      </c>
      <c r="C55" s="94">
        <f t="shared" si="4"/>
        <v>147200</v>
      </c>
      <c r="D55" s="94"/>
      <c r="E55" s="94">
        <v>147200</v>
      </c>
      <c r="F55" s="88">
        <f t="shared" ref="F55" si="28">F56+F58</f>
        <v>0</v>
      </c>
    </row>
    <row r="56" spans="1:6" s="42" customFormat="1" ht="67.5" customHeight="1" x14ac:dyDescent="0.25">
      <c r="A56" s="154">
        <v>19011000</v>
      </c>
      <c r="B56" s="155" t="s">
        <v>296</v>
      </c>
      <c r="C56" s="94">
        <f t="shared" si="4"/>
        <v>40400</v>
      </c>
      <c r="D56" s="94"/>
      <c r="E56" s="94">
        <v>40400</v>
      </c>
      <c r="F56" s="88">
        <f t="shared" ref="F56" si="29">F57</f>
        <v>0</v>
      </c>
    </row>
    <row r="57" spans="1:6" s="42" customFormat="1" x14ac:dyDescent="0.25">
      <c r="A57" s="211">
        <v>20000000</v>
      </c>
      <c r="B57" s="212" t="s">
        <v>15</v>
      </c>
      <c r="C57" s="191">
        <f>C58+C63+C73+C76</f>
        <v>4899150</v>
      </c>
      <c r="D57" s="191">
        <f t="shared" ref="D57:E57" si="30">D58+D63+D73+D76</f>
        <v>1649200</v>
      </c>
      <c r="E57" s="191">
        <f t="shared" si="30"/>
        <v>3249950</v>
      </c>
      <c r="F57" s="88"/>
    </row>
    <row r="58" spans="1:6" s="37" customFormat="1" ht="15" customHeight="1" x14ac:dyDescent="0.25">
      <c r="A58" s="213">
        <v>21000000</v>
      </c>
      <c r="B58" s="214" t="s">
        <v>297</v>
      </c>
      <c r="C58" s="194">
        <f>C59+C60</f>
        <v>106000</v>
      </c>
      <c r="D58" s="194">
        <f t="shared" ref="D58:E58" si="31">D59+D60</f>
        <v>106000</v>
      </c>
      <c r="E58" s="194">
        <f t="shared" si="31"/>
        <v>0</v>
      </c>
      <c r="F58" s="93"/>
    </row>
    <row r="59" spans="1:6" s="42" customFormat="1" ht="40.5" x14ac:dyDescent="0.25">
      <c r="A59" s="166">
        <v>21010300</v>
      </c>
      <c r="B59" s="170" t="s">
        <v>298</v>
      </c>
      <c r="C59" s="94">
        <f t="shared" si="4"/>
        <v>62000</v>
      </c>
      <c r="D59" s="94">
        <v>62000</v>
      </c>
      <c r="E59" s="94"/>
      <c r="F59" s="89"/>
    </row>
    <row r="60" spans="1:6" s="37" customFormat="1" x14ac:dyDescent="0.25">
      <c r="A60" s="216">
        <v>21080000</v>
      </c>
      <c r="B60" s="216" t="s">
        <v>299</v>
      </c>
      <c r="C60" s="194">
        <f>SUM(C61:C62)</f>
        <v>44000</v>
      </c>
      <c r="D60" s="194">
        <f t="shared" ref="D60:E60" si="32">SUM(D61:D62)</f>
        <v>44000</v>
      </c>
      <c r="E60" s="194">
        <f t="shared" si="32"/>
        <v>0</v>
      </c>
      <c r="F60" s="93"/>
    </row>
    <row r="61" spans="1:6" s="42" customFormat="1" x14ac:dyDescent="0.25">
      <c r="A61" s="156">
        <v>21081100</v>
      </c>
      <c r="B61" s="156" t="s">
        <v>16</v>
      </c>
      <c r="C61" s="94">
        <f t="shared" si="4"/>
        <v>24000</v>
      </c>
      <c r="D61" s="94">
        <v>24000</v>
      </c>
      <c r="E61" s="94"/>
      <c r="F61" s="88"/>
    </row>
    <row r="62" spans="1:6" s="41" customFormat="1" ht="40.5" x14ac:dyDescent="0.25">
      <c r="A62" s="156">
        <v>21081500</v>
      </c>
      <c r="B62" s="156" t="s">
        <v>159</v>
      </c>
      <c r="C62" s="94">
        <f t="shared" si="4"/>
        <v>20000</v>
      </c>
      <c r="D62" s="94">
        <v>20000</v>
      </c>
      <c r="E62" s="94"/>
      <c r="F62" s="89"/>
    </row>
    <row r="63" spans="1:6" s="37" customFormat="1" ht="27" x14ac:dyDescent="0.25">
      <c r="A63" s="217">
        <v>22000000</v>
      </c>
      <c r="B63" s="217" t="s">
        <v>300</v>
      </c>
      <c r="C63" s="194">
        <f>C64+C69</f>
        <v>1519200</v>
      </c>
      <c r="D63" s="194">
        <f t="shared" ref="D63:E63" si="33">D64+D69</f>
        <v>1519200</v>
      </c>
      <c r="E63" s="194">
        <f t="shared" si="33"/>
        <v>0</v>
      </c>
      <c r="F63" s="93"/>
    </row>
    <row r="64" spans="1:6" s="76" customFormat="1" x14ac:dyDescent="0.25">
      <c r="A64" s="218">
        <v>22010000</v>
      </c>
      <c r="B64" s="219" t="s">
        <v>92</v>
      </c>
      <c r="C64" s="196">
        <f>SUM(C65:C68)</f>
        <v>1266000</v>
      </c>
      <c r="D64" s="196">
        <f t="shared" ref="D64:E64" si="34">SUM(D65:D68)</f>
        <v>1266000</v>
      </c>
      <c r="E64" s="196">
        <f t="shared" si="34"/>
        <v>0</v>
      </c>
      <c r="F64" s="90"/>
    </row>
    <row r="65" spans="1:6" s="42" customFormat="1" ht="65.25" customHeight="1" x14ac:dyDescent="0.25">
      <c r="A65" s="156">
        <v>22010300</v>
      </c>
      <c r="B65" s="170" t="s">
        <v>160</v>
      </c>
      <c r="C65" s="94">
        <f t="shared" si="4"/>
        <v>24000</v>
      </c>
      <c r="D65" s="94">
        <v>24000</v>
      </c>
      <c r="E65" s="94"/>
      <c r="F65" s="88"/>
    </row>
    <row r="66" spans="1:6" s="42" customFormat="1" ht="12.75" customHeight="1" x14ac:dyDescent="0.25">
      <c r="A66" s="156">
        <v>22012500</v>
      </c>
      <c r="B66" s="170" t="s">
        <v>93</v>
      </c>
      <c r="C66" s="94">
        <f t="shared" si="4"/>
        <v>1042000</v>
      </c>
      <c r="D66" s="94">
        <v>1042000</v>
      </c>
      <c r="E66" s="94"/>
      <c r="F66" s="88">
        <f t="shared" ref="F66" si="35">SUM(F67:F68)</f>
        <v>0</v>
      </c>
    </row>
    <row r="67" spans="1:6" s="1" customFormat="1" ht="27" x14ac:dyDescent="0.25">
      <c r="A67" s="156">
        <v>22012600</v>
      </c>
      <c r="B67" s="170" t="s">
        <v>301</v>
      </c>
      <c r="C67" s="94">
        <f t="shared" si="4"/>
        <v>200000</v>
      </c>
      <c r="D67" s="94">
        <v>200000</v>
      </c>
      <c r="E67" s="94"/>
      <c r="F67" s="89"/>
    </row>
    <row r="68" spans="1:6" ht="29.25" hidden="1" customHeight="1" x14ac:dyDescent="0.25">
      <c r="A68" s="156">
        <v>22012900</v>
      </c>
      <c r="B68" s="170" t="s">
        <v>94</v>
      </c>
      <c r="C68" s="94">
        <f t="shared" si="4"/>
        <v>0</v>
      </c>
      <c r="D68" s="94"/>
      <c r="E68" s="94"/>
      <c r="F68" s="89"/>
    </row>
    <row r="69" spans="1:6" s="37" customFormat="1" x14ac:dyDescent="0.25">
      <c r="A69" s="219">
        <v>22090000</v>
      </c>
      <c r="B69" s="219" t="s">
        <v>302</v>
      </c>
      <c r="C69" s="196">
        <f>SUM(C70:C72)</f>
        <v>253200</v>
      </c>
      <c r="D69" s="196">
        <f t="shared" ref="D69:E69" si="36">SUM(D70:D72)</f>
        <v>253200</v>
      </c>
      <c r="E69" s="196">
        <f t="shared" si="36"/>
        <v>0</v>
      </c>
      <c r="F69" s="93">
        <f t="shared" ref="F69" si="37">F70+F71</f>
        <v>0</v>
      </c>
    </row>
    <row r="70" spans="1:6" s="42" customFormat="1" ht="40.5" x14ac:dyDescent="0.25">
      <c r="A70" s="167">
        <v>22090100</v>
      </c>
      <c r="B70" s="167" t="s">
        <v>17</v>
      </c>
      <c r="C70" s="94">
        <f t="shared" si="4"/>
        <v>235200</v>
      </c>
      <c r="D70" s="94">
        <v>235200</v>
      </c>
      <c r="E70" s="94"/>
      <c r="F70" s="88"/>
    </row>
    <row r="71" spans="1:6" hidden="1" x14ac:dyDescent="0.25">
      <c r="A71" s="167">
        <v>22090200</v>
      </c>
      <c r="B71" s="167" t="s">
        <v>303</v>
      </c>
      <c r="C71" s="94">
        <f t="shared" si="4"/>
        <v>0</v>
      </c>
      <c r="D71" s="94">
        <f>'[1]Доходи місяць заг'!C66</f>
        <v>0</v>
      </c>
      <c r="E71" s="94"/>
      <c r="F71" s="89"/>
    </row>
    <row r="72" spans="1:6" s="37" customFormat="1" ht="40.5" x14ac:dyDescent="0.25">
      <c r="A72" s="167">
        <v>22090400</v>
      </c>
      <c r="B72" s="167" t="s">
        <v>18</v>
      </c>
      <c r="C72" s="94">
        <f t="shared" si="4"/>
        <v>18000</v>
      </c>
      <c r="D72" s="94">
        <v>18000</v>
      </c>
      <c r="E72" s="94"/>
      <c r="F72" s="93">
        <f t="shared" ref="F72" si="38">F73+F76</f>
        <v>0</v>
      </c>
    </row>
    <row r="73" spans="1:6" s="37" customFormat="1" ht="27" customHeight="1" x14ac:dyDescent="0.25">
      <c r="A73" s="216">
        <v>24060000</v>
      </c>
      <c r="B73" s="216" t="s">
        <v>19</v>
      </c>
      <c r="C73" s="194">
        <f>C74+C75</f>
        <v>24000</v>
      </c>
      <c r="D73" s="194">
        <f t="shared" ref="D73:E73" si="39">D74+D75</f>
        <v>24000</v>
      </c>
      <c r="E73" s="194">
        <f t="shared" si="39"/>
        <v>0</v>
      </c>
      <c r="F73" s="93">
        <f t="shared" ref="F73" si="40">SUM(F74:F75)</f>
        <v>0</v>
      </c>
    </row>
    <row r="74" spans="1:6" s="1" customFormat="1" x14ac:dyDescent="0.25">
      <c r="A74" s="167">
        <v>24060300</v>
      </c>
      <c r="B74" s="167" t="s">
        <v>19</v>
      </c>
      <c r="C74" s="94">
        <f t="shared" si="4"/>
        <v>24000</v>
      </c>
      <c r="D74" s="94">
        <v>24000</v>
      </c>
      <c r="E74" s="94"/>
      <c r="F74" s="89"/>
    </row>
    <row r="75" spans="1:6" ht="135" hidden="1" x14ac:dyDescent="0.25">
      <c r="A75" s="167">
        <v>24062200</v>
      </c>
      <c r="B75" s="167" t="s">
        <v>304</v>
      </c>
      <c r="C75" s="94">
        <f t="shared" si="4"/>
        <v>0</v>
      </c>
      <c r="D75" s="94">
        <f>'[1]Доходи місяць заг'!C70</f>
        <v>0</v>
      </c>
      <c r="E75" s="94"/>
      <c r="F75" s="89"/>
    </row>
    <row r="76" spans="1:6" s="37" customFormat="1" x14ac:dyDescent="0.25">
      <c r="A76" s="216">
        <v>25000000</v>
      </c>
      <c r="B76" s="216" t="s">
        <v>20</v>
      </c>
      <c r="C76" s="194">
        <f>C77+C82</f>
        <v>3249950</v>
      </c>
      <c r="D76" s="194">
        <f t="shared" ref="D76:E76" si="41">D77+D82</f>
        <v>0</v>
      </c>
      <c r="E76" s="194">
        <f t="shared" si="41"/>
        <v>3249950</v>
      </c>
      <c r="F76" s="93">
        <f t="shared" ref="F76" si="42">SUM(F77:F78)</f>
        <v>0</v>
      </c>
    </row>
    <row r="77" spans="1:6" s="76" customFormat="1" ht="30" x14ac:dyDescent="0.25">
      <c r="A77" s="219">
        <v>25010000</v>
      </c>
      <c r="B77" s="219" t="s">
        <v>21</v>
      </c>
      <c r="C77" s="196">
        <f>SUM(C78:C81)</f>
        <v>2501100</v>
      </c>
      <c r="D77" s="196">
        <f t="shared" ref="D77:E77" si="43">SUM(D78:D81)</f>
        <v>0</v>
      </c>
      <c r="E77" s="196">
        <f t="shared" si="43"/>
        <v>2501100</v>
      </c>
      <c r="F77" s="90"/>
    </row>
    <row r="78" spans="1:6" ht="30" customHeight="1" x14ac:dyDescent="0.25">
      <c r="A78" s="167">
        <v>25010100</v>
      </c>
      <c r="B78" s="167" t="s">
        <v>22</v>
      </c>
      <c r="C78" s="94">
        <f t="shared" si="4"/>
        <v>2081100</v>
      </c>
      <c r="D78" s="94"/>
      <c r="E78" s="94">
        <v>2081100</v>
      </c>
      <c r="F78" s="89"/>
    </row>
    <row r="79" spans="1:6" s="42" customFormat="1" ht="27" x14ac:dyDescent="0.25">
      <c r="A79" s="167">
        <v>25010200</v>
      </c>
      <c r="B79" s="167" t="s">
        <v>23</v>
      </c>
      <c r="C79" s="94">
        <f t="shared" si="4"/>
        <v>400000</v>
      </c>
      <c r="D79" s="94"/>
      <c r="E79" s="94">
        <v>400000</v>
      </c>
      <c r="F79" s="88">
        <f>F12+F54</f>
        <v>0</v>
      </c>
    </row>
    <row r="80" spans="1:6" s="42" customFormat="1" ht="40.5" hidden="1" x14ac:dyDescent="0.25">
      <c r="A80" s="167">
        <v>25010300</v>
      </c>
      <c r="B80" s="167" t="s">
        <v>305</v>
      </c>
      <c r="C80" s="94">
        <f t="shared" si="4"/>
        <v>0</v>
      </c>
      <c r="D80" s="94"/>
      <c r="E80" s="94"/>
      <c r="F80" s="88">
        <f t="shared" ref="F80" si="44">F81</f>
        <v>0</v>
      </c>
    </row>
    <row r="81" spans="1:6" s="42" customFormat="1" ht="27.75" customHeight="1" x14ac:dyDescent="0.25">
      <c r="A81" s="167">
        <v>25010400</v>
      </c>
      <c r="B81" s="167" t="s">
        <v>306</v>
      </c>
      <c r="C81" s="94">
        <f t="shared" si="4"/>
        <v>20000</v>
      </c>
      <c r="D81" s="94"/>
      <c r="E81" s="94">
        <v>20000</v>
      </c>
      <c r="F81" s="88">
        <f t="shared" ref="F81" si="45">F83</f>
        <v>0</v>
      </c>
    </row>
    <row r="82" spans="1:6" s="42" customFormat="1" ht="27" x14ac:dyDescent="0.25">
      <c r="A82" s="167">
        <v>25020000</v>
      </c>
      <c r="B82" s="167" t="s">
        <v>46</v>
      </c>
      <c r="C82" s="94">
        <f>SUM(C83:C84)</f>
        <v>748850</v>
      </c>
      <c r="D82" s="94">
        <f t="shared" ref="D82:E82" si="46">SUM(D83:D84)</f>
        <v>0</v>
      </c>
      <c r="E82" s="94">
        <f t="shared" si="46"/>
        <v>748850</v>
      </c>
      <c r="F82" s="88"/>
    </row>
    <row r="83" spans="1:6" s="76" customFormat="1" x14ac:dyDescent="0.25">
      <c r="A83" s="219">
        <v>25020100</v>
      </c>
      <c r="B83" s="219" t="s">
        <v>79</v>
      </c>
      <c r="C83" s="196">
        <f t="shared" si="4"/>
        <v>0</v>
      </c>
      <c r="D83" s="196"/>
      <c r="E83" s="196"/>
      <c r="F83" s="90"/>
    </row>
    <row r="84" spans="1:6" s="42" customFormat="1" ht="96" customHeight="1" x14ac:dyDescent="0.25">
      <c r="A84" s="167">
        <v>25020200</v>
      </c>
      <c r="B84" s="167" t="s">
        <v>255</v>
      </c>
      <c r="C84" s="94">
        <f t="shared" si="4"/>
        <v>748850</v>
      </c>
      <c r="D84" s="94"/>
      <c r="E84" s="94">
        <v>748850</v>
      </c>
      <c r="F84" s="94"/>
    </row>
    <row r="85" spans="1:6" s="42" customFormat="1" ht="15" customHeight="1" x14ac:dyDescent="0.25">
      <c r="A85" s="215">
        <v>40000000</v>
      </c>
      <c r="B85" s="215" t="s">
        <v>155</v>
      </c>
      <c r="C85" s="191">
        <f t="shared" ref="C85:F85" si="47">C86</f>
        <v>86135654</v>
      </c>
      <c r="D85" s="191">
        <f t="shared" si="47"/>
        <v>86135654</v>
      </c>
      <c r="E85" s="191">
        <f t="shared" si="47"/>
        <v>0</v>
      </c>
      <c r="F85" s="191">
        <f t="shared" si="47"/>
        <v>0</v>
      </c>
    </row>
    <row r="86" spans="1:6" s="37" customFormat="1" ht="18" customHeight="1" x14ac:dyDescent="0.25">
      <c r="A86" s="216">
        <v>41000000</v>
      </c>
      <c r="B86" s="216" t="s">
        <v>307</v>
      </c>
      <c r="C86" s="194">
        <f>C87+C89+C91+C93+C95</f>
        <v>86135654</v>
      </c>
      <c r="D86" s="194">
        <f>D87+D89+D91+D93+D95</f>
        <v>86135654</v>
      </c>
      <c r="E86" s="194">
        <f>E87+E89+E91+E93-E95</f>
        <v>0</v>
      </c>
      <c r="F86" s="194">
        <f>F87+F89+F91+F93-F95</f>
        <v>0</v>
      </c>
    </row>
    <row r="87" spans="1:6" ht="16.5" customHeight="1" x14ac:dyDescent="0.25">
      <c r="A87" s="167">
        <v>41010000</v>
      </c>
      <c r="B87" s="167" t="s">
        <v>308</v>
      </c>
      <c r="C87" s="94">
        <f>C88</f>
        <v>0</v>
      </c>
      <c r="D87" s="94">
        <f t="shared" ref="D87:F87" si="48">D88</f>
        <v>0</v>
      </c>
      <c r="E87" s="94">
        <f t="shared" si="48"/>
        <v>0</v>
      </c>
      <c r="F87" s="94">
        <f t="shared" si="48"/>
        <v>0</v>
      </c>
    </row>
    <row r="88" spans="1:6" ht="27" x14ac:dyDescent="0.25">
      <c r="A88" s="156">
        <v>41010900</v>
      </c>
      <c r="B88" s="156" t="s">
        <v>309</v>
      </c>
      <c r="C88" s="94">
        <f t="shared" si="4"/>
        <v>0</v>
      </c>
      <c r="D88" s="94"/>
      <c r="E88" s="94"/>
      <c r="F88" s="94"/>
    </row>
    <row r="89" spans="1:6" s="37" customFormat="1" x14ac:dyDescent="0.25">
      <c r="A89" s="217">
        <v>41020000</v>
      </c>
      <c r="B89" s="220" t="s">
        <v>310</v>
      </c>
      <c r="C89" s="194">
        <f>C90</f>
        <v>15382000</v>
      </c>
      <c r="D89" s="194">
        <f t="shared" ref="D89:F89" si="49">D90</f>
        <v>15382000</v>
      </c>
      <c r="E89" s="194">
        <f t="shared" si="49"/>
        <v>0</v>
      </c>
      <c r="F89" s="194">
        <f t="shared" si="49"/>
        <v>0</v>
      </c>
    </row>
    <row r="90" spans="1:6" x14ac:dyDescent="0.25">
      <c r="A90" s="154">
        <v>41020100</v>
      </c>
      <c r="B90" s="155" t="s">
        <v>267</v>
      </c>
      <c r="C90" s="94">
        <f t="shared" si="4"/>
        <v>15382000</v>
      </c>
      <c r="D90" s="94">
        <v>15382000</v>
      </c>
      <c r="E90" s="94"/>
      <c r="F90" s="94"/>
    </row>
    <row r="91" spans="1:6" s="37" customFormat="1" ht="18" customHeight="1" x14ac:dyDescent="0.25">
      <c r="A91" s="217">
        <v>41030000</v>
      </c>
      <c r="B91" s="217" t="s">
        <v>311</v>
      </c>
      <c r="C91" s="194">
        <f>C92</f>
        <v>69427900</v>
      </c>
      <c r="D91" s="194">
        <f t="shared" ref="D91:F91" si="50">D92</f>
        <v>69427900</v>
      </c>
      <c r="E91" s="194">
        <f t="shared" si="50"/>
        <v>0</v>
      </c>
      <c r="F91" s="194">
        <f t="shared" si="50"/>
        <v>0</v>
      </c>
    </row>
    <row r="92" spans="1:6" ht="27" x14ac:dyDescent="0.25">
      <c r="A92" s="156">
        <v>41033900</v>
      </c>
      <c r="B92" s="156" t="s">
        <v>268</v>
      </c>
      <c r="C92" s="94">
        <f t="shared" ref="C92:C98" si="51">SUM(D92:E92)</f>
        <v>69427900</v>
      </c>
      <c r="D92" s="94">
        <v>69427900</v>
      </c>
      <c r="E92" s="94"/>
      <c r="F92" s="94"/>
    </row>
    <row r="93" spans="1:6" s="37" customFormat="1" x14ac:dyDescent="0.25">
      <c r="A93" s="221">
        <v>41040000</v>
      </c>
      <c r="B93" s="221" t="s">
        <v>313</v>
      </c>
      <c r="C93" s="194">
        <f t="shared" si="51"/>
        <v>1165450</v>
      </c>
      <c r="D93" s="194">
        <f>D94</f>
        <v>1165450</v>
      </c>
      <c r="E93" s="194">
        <f>E94</f>
        <v>0</v>
      </c>
      <c r="F93" s="194">
        <f>F94</f>
        <v>0</v>
      </c>
    </row>
    <row r="94" spans="1:6" ht="51" x14ac:dyDescent="0.25">
      <c r="A94" s="171">
        <v>41040200</v>
      </c>
      <c r="B94" s="171" t="s">
        <v>269</v>
      </c>
      <c r="C94" s="94">
        <f t="shared" si="51"/>
        <v>1165450</v>
      </c>
      <c r="D94" s="94">
        <v>1165450</v>
      </c>
      <c r="E94" s="94"/>
      <c r="F94" s="94"/>
    </row>
    <row r="95" spans="1:6" s="37" customFormat="1" x14ac:dyDescent="0.25">
      <c r="A95" s="221">
        <v>41050000</v>
      </c>
      <c r="B95" s="221" t="s">
        <v>154</v>
      </c>
      <c r="C95" s="194">
        <f t="shared" si="51"/>
        <v>160304</v>
      </c>
      <c r="D95" s="194">
        <f>SUM(D96:D98)</f>
        <v>160304</v>
      </c>
      <c r="E95" s="194">
        <f>SUM(E96:E98)</f>
        <v>0</v>
      </c>
      <c r="F95" s="194">
        <f>SUM(F96:F98)</f>
        <v>0</v>
      </c>
    </row>
    <row r="96" spans="1:6" ht="25.5" hidden="1" x14ac:dyDescent="0.25">
      <c r="A96" s="171">
        <v>41051000</v>
      </c>
      <c r="B96" s="171" t="s">
        <v>314</v>
      </c>
      <c r="C96" s="94">
        <f t="shared" si="51"/>
        <v>0</v>
      </c>
      <c r="D96" s="94">
        <f>'[1]Доходи місяць заг'!C82</f>
        <v>0</v>
      </c>
      <c r="E96" s="94"/>
      <c r="F96" s="94"/>
    </row>
    <row r="97" spans="1:6" ht="38.25" x14ac:dyDescent="0.25">
      <c r="A97" s="171">
        <v>41051200</v>
      </c>
      <c r="B97" s="171" t="s">
        <v>242</v>
      </c>
      <c r="C97" s="94">
        <f t="shared" si="51"/>
        <v>149072</v>
      </c>
      <c r="D97" s="94">
        <v>149072</v>
      </c>
      <c r="E97" s="94"/>
      <c r="F97" s="94"/>
    </row>
    <row r="98" spans="1:6" x14ac:dyDescent="0.25">
      <c r="A98" s="171">
        <v>41053900</v>
      </c>
      <c r="B98" s="171" t="s">
        <v>150</v>
      </c>
      <c r="C98" s="94">
        <f t="shared" si="51"/>
        <v>11232</v>
      </c>
      <c r="D98" s="94">
        <v>11232</v>
      </c>
      <c r="E98" s="94"/>
      <c r="F98" s="94"/>
    </row>
    <row r="99" spans="1:6" x14ac:dyDescent="0.25">
      <c r="A99" s="156"/>
      <c r="B99" s="156" t="s">
        <v>312</v>
      </c>
      <c r="C99" s="94">
        <f>C12+C57+C85</f>
        <v>227430004</v>
      </c>
      <c r="D99" s="94">
        <f>D12+D57+D85</f>
        <v>223921054</v>
      </c>
      <c r="E99" s="94">
        <f>E12+E57+E85</f>
        <v>3508950</v>
      </c>
      <c r="F99" s="94">
        <f>F12+F57+F85</f>
        <v>0</v>
      </c>
    </row>
    <row r="101" spans="1:6" x14ac:dyDescent="0.25">
      <c r="A101" s="228" t="s">
        <v>423</v>
      </c>
      <c r="B101" s="228"/>
      <c r="C101" s="228"/>
      <c r="D101" s="228"/>
      <c r="E101" s="228"/>
      <c r="F101" s="228"/>
    </row>
  </sheetData>
  <mergeCells count="14">
    <mergeCell ref="A101:F101"/>
    <mergeCell ref="C1:F1"/>
    <mergeCell ref="C2:F2"/>
    <mergeCell ref="C3:F3"/>
    <mergeCell ref="E8:F8"/>
    <mergeCell ref="E9:F9"/>
    <mergeCell ref="D9:D10"/>
    <mergeCell ref="A5:F5"/>
    <mergeCell ref="A6:F6"/>
    <mergeCell ref="A9:A10"/>
    <mergeCell ref="B9:B10"/>
    <mergeCell ref="C9:C10"/>
    <mergeCell ref="A7:B7"/>
    <mergeCell ref="A8:B8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2" sqref="A2"/>
    </sheetView>
  </sheetViews>
  <sheetFormatPr defaultColWidth="9.140625"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229" t="s">
        <v>37</v>
      </c>
      <c r="D1" s="229"/>
      <c r="E1" s="229"/>
      <c r="F1" s="229"/>
    </row>
    <row r="2" spans="1:6" ht="23.25" customHeight="1" x14ac:dyDescent="0.25">
      <c r="C2" s="229" t="s">
        <v>481</v>
      </c>
      <c r="D2" s="229"/>
      <c r="E2" s="229"/>
      <c r="F2" s="229"/>
    </row>
    <row r="3" spans="1:6" ht="13.5" customHeight="1" x14ac:dyDescent="0.25">
      <c r="C3" s="229" t="s">
        <v>256</v>
      </c>
      <c r="D3" s="229"/>
      <c r="E3" s="229"/>
      <c r="F3" s="229"/>
    </row>
    <row r="6" spans="1:6" ht="15" x14ac:dyDescent="0.25">
      <c r="A6" s="251" t="s">
        <v>65</v>
      </c>
      <c r="B6" s="251"/>
      <c r="C6" s="251"/>
      <c r="D6" s="251"/>
      <c r="E6" s="251"/>
      <c r="F6" s="251"/>
    </row>
    <row r="7" spans="1:6" ht="15" x14ac:dyDescent="0.25">
      <c r="A7" s="251" t="s">
        <v>422</v>
      </c>
      <c r="B7" s="251"/>
      <c r="C7" s="251"/>
      <c r="D7" s="251"/>
      <c r="E7" s="251"/>
      <c r="F7" s="251"/>
    </row>
    <row r="8" spans="1:6" x14ac:dyDescent="0.25">
      <c r="A8" s="252"/>
      <c r="B8" s="252"/>
      <c r="C8" s="252"/>
      <c r="D8" s="252"/>
      <c r="E8" s="252"/>
      <c r="F8" s="252"/>
    </row>
    <row r="9" spans="1:6" ht="3" customHeight="1" x14ac:dyDescent="0.25"/>
    <row r="10" spans="1:6" hidden="1" x14ac:dyDescent="0.25"/>
    <row r="11" spans="1:6" ht="14.25" customHeight="1" x14ac:dyDescent="0.25">
      <c r="A11" s="244">
        <v>12525000000</v>
      </c>
      <c r="B11" s="244"/>
    </row>
    <row r="12" spans="1:6" x14ac:dyDescent="0.25">
      <c r="A12" s="245" t="s">
        <v>229</v>
      </c>
      <c r="B12" s="245"/>
      <c r="E12" s="230" t="s">
        <v>166</v>
      </c>
      <c r="F12" s="230"/>
    </row>
    <row r="13" spans="1:6" ht="13.5" customHeight="1" x14ac:dyDescent="0.25">
      <c r="A13" s="247" t="s">
        <v>1</v>
      </c>
      <c r="B13" s="247" t="s">
        <v>162</v>
      </c>
      <c r="C13" s="247" t="s">
        <v>156</v>
      </c>
      <c r="D13" s="247" t="s">
        <v>2</v>
      </c>
      <c r="E13" s="249" t="s">
        <v>3</v>
      </c>
      <c r="F13" s="250"/>
    </row>
    <row r="14" spans="1:6" ht="40.5" x14ac:dyDescent="0.25">
      <c r="A14" s="248"/>
      <c r="B14" s="248"/>
      <c r="C14" s="248"/>
      <c r="D14" s="248"/>
      <c r="E14" s="43" t="s">
        <v>156</v>
      </c>
      <c r="F14" s="43" t="s">
        <v>161</v>
      </c>
    </row>
    <row r="15" spans="1:6" s="87" customFormat="1" x14ac:dyDescent="0.25">
      <c r="A15" s="86">
        <v>1</v>
      </c>
      <c r="B15" s="86">
        <v>2</v>
      </c>
      <c r="C15" s="86">
        <v>3</v>
      </c>
      <c r="D15" s="86">
        <v>4</v>
      </c>
      <c r="E15" s="94">
        <v>5</v>
      </c>
      <c r="F15" s="94">
        <v>6</v>
      </c>
    </row>
    <row r="16" spans="1:6" s="87" customFormat="1" x14ac:dyDescent="0.25">
      <c r="A16" s="238" t="s">
        <v>163</v>
      </c>
      <c r="B16" s="239"/>
      <c r="C16" s="239"/>
      <c r="D16" s="239"/>
      <c r="E16" s="239"/>
      <c r="F16" s="240"/>
    </row>
    <row r="17" spans="1:6" s="44" customFormat="1" ht="15.75" hidden="1" x14ac:dyDescent="0.25">
      <c r="A17" s="48"/>
      <c r="B17" s="49" t="s">
        <v>66</v>
      </c>
      <c r="C17" s="88">
        <f>C25</f>
        <v>0</v>
      </c>
      <c r="D17" s="88">
        <f t="shared" ref="D17:F17" si="0">D25</f>
        <v>-50180</v>
      </c>
      <c r="E17" s="88">
        <f t="shared" si="0"/>
        <v>50180</v>
      </c>
      <c r="F17" s="88">
        <f t="shared" si="0"/>
        <v>50180</v>
      </c>
    </row>
    <row r="18" spans="1:6" s="44" customFormat="1" ht="28.5" hidden="1" x14ac:dyDescent="0.25">
      <c r="A18" s="50">
        <v>400000</v>
      </c>
      <c r="B18" s="51" t="s">
        <v>67</v>
      </c>
      <c r="C18" s="88">
        <f>C19</f>
        <v>0</v>
      </c>
      <c r="D18" s="88">
        <f t="shared" ref="D18:F18" si="1">D19</f>
        <v>0</v>
      </c>
      <c r="E18" s="88">
        <f t="shared" si="1"/>
        <v>0</v>
      </c>
      <c r="F18" s="88">
        <f t="shared" si="1"/>
        <v>0</v>
      </c>
    </row>
    <row r="19" spans="1:6" ht="15" hidden="1" x14ac:dyDescent="0.25">
      <c r="A19" s="52">
        <v>401000</v>
      </c>
      <c r="B19" s="53" t="s">
        <v>68</v>
      </c>
      <c r="C19" s="89"/>
      <c r="D19" s="89"/>
      <c r="E19" s="89"/>
      <c r="F19" s="89"/>
    </row>
    <row r="20" spans="1:6" s="44" customFormat="1" ht="15" hidden="1" x14ac:dyDescent="0.25">
      <c r="A20" s="54">
        <v>401100</v>
      </c>
      <c r="B20" s="55" t="s">
        <v>69</v>
      </c>
      <c r="C20" s="88"/>
      <c r="D20" s="88"/>
      <c r="E20" s="88"/>
      <c r="F20" s="88"/>
    </row>
    <row r="21" spans="1:6" ht="15" hidden="1" x14ac:dyDescent="0.25">
      <c r="A21" s="54">
        <v>401200</v>
      </c>
      <c r="B21" s="55" t="s">
        <v>70</v>
      </c>
      <c r="C21" s="89"/>
      <c r="D21" s="89"/>
      <c r="E21" s="89"/>
      <c r="F21" s="89"/>
    </row>
    <row r="22" spans="1:6" s="44" customFormat="1" ht="15" hidden="1" customHeight="1" x14ac:dyDescent="0.25">
      <c r="A22" s="52">
        <v>402000</v>
      </c>
      <c r="B22" s="53" t="s">
        <v>71</v>
      </c>
      <c r="C22" s="88"/>
      <c r="D22" s="88"/>
      <c r="E22" s="88"/>
      <c r="F22" s="88"/>
    </row>
    <row r="23" spans="1:6" s="44" customFormat="1" ht="15" hidden="1" x14ac:dyDescent="0.25">
      <c r="A23" s="54">
        <v>402100</v>
      </c>
      <c r="B23" s="55" t="s">
        <v>72</v>
      </c>
      <c r="C23" s="88"/>
      <c r="D23" s="88"/>
      <c r="E23" s="88"/>
      <c r="F23" s="88"/>
    </row>
    <row r="24" spans="1:6" s="45" customFormat="1" ht="15" hidden="1" x14ac:dyDescent="0.25">
      <c r="A24" s="54">
        <v>402200</v>
      </c>
      <c r="B24" s="55" t="s">
        <v>73</v>
      </c>
      <c r="C24" s="90"/>
      <c r="D24" s="90"/>
      <c r="E24" s="90"/>
      <c r="F24" s="90"/>
    </row>
    <row r="25" spans="1:6" s="67" customFormat="1" ht="14.25" x14ac:dyDescent="0.25">
      <c r="A25" s="50">
        <v>200000</v>
      </c>
      <c r="B25" s="51" t="s">
        <v>90</v>
      </c>
      <c r="C25" s="89">
        <f t="shared" ref="C25:C27" si="2">D25+E25</f>
        <v>0</v>
      </c>
      <c r="D25" s="93">
        <f>D26</f>
        <v>-50180</v>
      </c>
      <c r="E25" s="93">
        <f t="shared" ref="E25:F25" si="3">E26</f>
        <v>50180</v>
      </c>
      <c r="F25" s="93">
        <f t="shared" si="3"/>
        <v>50180</v>
      </c>
    </row>
    <row r="26" spans="1:6" s="45" customFormat="1" ht="30" x14ac:dyDescent="0.25">
      <c r="A26" s="52">
        <v>208000</v>
      </c>
      <c r="B26" s="53" t="s">
        <v>91</v>
      </c>
      <c r="C26" s="89">
        <f t="shared" si="2"/>
        <v>0</v>
      </c>
      <c r="D26" s="90">
        <f>SUM(D27:D28)</f>
        <v>-50180</v>
      </c>
      <c r="E26" s="90">
        <f t="shared" ref="E26:F26" si="4">SUM(E27:E28)</f>
        <v>50180</v>
      </c>
      <c r="F26" s="90">
        <f t="shared" si="4"/>
        <v>50180</v>
      </c>
    </row>
    <row r="27" spans="1:6" s="45" customFormat="1" ht="15" x14ac:dyDescent="0.25">
      <c r="A27" s="54">
        <v>208100</v>
      </c>
      <c r="B27" s="55" t="s">
        <v>62</v>
      </c>
      <c r="C27" s="89">
        <f t="shared" si="2"/>
        <v>0</v>
      </c>
      <c r="D27" s="90"/>
      <c r="E27" s="89"/>
      <c r="F27" s="90"/>
    </row>
    <row r="28" spans="1:6" ht="45" x14ac:dyDescent="0.25">
      <c r="A28" s="54">
        <v>208400</v>
      </c>
      <c r="B28" s="55" t="s">
        <v>80</v>
      </c>
      <c r="C28" s="89">
        <f>D28+E28</f>
        <v>0</v>
      </c>
      <c r="D28" s="89">
        <f>-'додаток 1'!D99+'додаток 3'!E114</f>
        <v>-50180</v>
      </c>
      <c r="E28" s="89">
        <f>'додаток 1'!E99-'додаток 3'!L114-'додаток 2'!D28</f>
        <v>50180</v>
      </c>
      <c r="F28" s="89">
        <f>E28</f>
        <v>50180</v>
      </c>
    </row>
    <row r="29" spans="1:6" ht="15.75" x14ac:dyDescent="0.25">
      <c r="A29" s="95" t="s">
        <v>165</v>
      </c>
      <c r="B29" s="49" t="s">
        <v>66</v>
      </c>
      <c r="C29" s="88">
        <f>C17</f>
        <v>0</v>
      </c>
      <c r="D29" s="88">
        <f t="shared" ref="D29:F29" si="5">D17</f>
        <v>-50180</v>
      </c>
      <c r="E29" s="88">
        <f t="shared" si="5"/>
        <v>50180</v>
      </c>
      <c r="F29" s="88">
        <f t="shared" si="5"/>
        <v>50180</v>
      </c>
    </row>
    <row r="30" spans="1:6" ht="15" x14ac:dyDescent="0.25">
      <c r="A30" s="241" t="s">
        <v>164</v>
      </c>
      <c r="B30" s="242"/>
      <c r="C30" s="242"/>
      <c r="D30" s="242"/>
      <c r="E30" s="242"/>
      <c r="F30" s="243"/>
    </row>
    <row r="31" spans="1:6" ht="28.5" x14ac:dyDescent="0.25">
      <c r="A31" s="50">
        <v>600000</v>
      </c>
      <c r="B31" s="51" t="s">
        <v>63</v>
      </c>
      <c r="C31" s="89">
        <f>C32+C35</f>
        <v>0</v>
      </c>
      <c r="D31" s="89">
        <f t="shared" ref="D31:F31" si="6">D32+D35</f>
        <v>-50180</v>
      </c>
      <c r="E31" s="89">
        <f t="shared" si="6"/>
        <v>50180</v>
      </c>
      <c r="F31" s="89">
        <f t="shared" si="6"/>
        <v>50180</v>
      </c>
    </row>
    <row r="32" spans="1:6" s="44" customFormat="1" ht="45" x14ac:dyDescent="0.25">
      <c r="A32" s="52">
        <v>601000</v>
      </c>
      <c r="B32" s="53" t="s">
        <v>74</v>
      </c>
      <c r="C32" s="90">
        <f>C33</f>
        <v>0</v>
      </c>
      <c r="D32" s="90">
        <f t="shared" ref="D32:F32" si="7">D33</f>
        <v>0</v>
      </c>
      <c r="E32" s="90">
        <f t="shared" si="7"/>
        <v>0</v>
      </c>
      <c r="F32" s="90">
        <f t="shared" si="7"/>
        <v>0</v>
      </c>
    </row>
    <row r="33" spans="1:6" ht="30" x14ac:dyDescent="0.25">
      <c r="A33" s="54">
        <v>601200</v>
      </c>
      <c r="B33" s="55" t="s">
        <v>75</v>
      </c>
      <c r="C33" s="89"/>
      <c r="D33" s="89"/>
      <c r="E33" s="89"/>
      <c r="F33" s="89"/>
    </row>
    <row r="34" spans="1:6" ht="15" x14ac:dyDescent="0.25">
      <c r="A34" s="54">
        <v>601220</v>
      </c>
      <c r="B34" s="55" t="s">
        <v>76</v>
      </c>
      <c r="C34" s="89"/>
      <c r="D34" s="89"/>
      <c r="E34" s="89"/>
      <c r="F34" s="89"/>
    </row>
    <row r="35" spans="1:6" ht="15" x14ac:dyDescent="0.25">
      <c r="A35" s="52">
        <v>602000</v>
      </c>
      <c r="B35" s="53" t="s">
        <v>64</v>
      </c>
      <c r="C35" s="89">
        <f>C36+C37</f>
        <v>0</v>
      </c>
      <c r="D35" s="89">
        <f t="shared" ref="D35:F35" si="8">D36+D37</f>
        <v>-50180</v>
      </c>
      <c r="E35" s="89">
        <f t="shared" si="8"/>
        <v>50180</v>
      </c>
      <c r="F35" s="89">
        <f t="shared" si="8"/>
        <v>50180</v>
      </c>
    </row>
    <row r="36" spans="1:6" ht="15" x14ac:dyDescent="0.25">
      <c r="A36" s="54">
        <v>602100</v>
      </c>
      <c r="B36" s="55" t="s">
        <v>62</v>
      </c>
      <c r="C36" s="89">
        <f>E36</f>
        <v>0</v>
      </c>
      <c r="D36" s="89"/>
      <c r="E36" s="89"/>
      <c r="F36" s="89"/>
    </row>
    <row r="37" spans="1:6" ht="45" x14ac:dyDescent="0.25">
      <c r="A37" s="54">
        <v>602400</v>
      </c>
      <c r="B37" s="55" t="s">
        <v>80</v>
      </c>
      <c r="C37" s="89">
        <f>SUM(D37:E37)</f>
        <v>0</v>
      </c>
      <c r="D37" s="89">
        <f>D28</f>
        <v>-50180</v>
      </c>
      <c r="E37" s="89">
        <f>E28</f>
        <v>50180</v>
      </c>
      <c r="F37" s="89">
        <f>E37</f>
        <v>50180</v>
      </c>
    </row>
    <row r="38" spans="1:6" ht="15.75" x14ac:dyDescent="0.25">
      <c r="A38" s="95" t="s">
        <v>165</v>
      </c>
      <c r="B38" s="49" t="s">
        <v>66</v>
      </c>
      <c r="C38" s="89">
        <f>C31</f>
        <v>0</v>
      </c>
      <c r="D38" s="89">
        <f t="shared" ref="D38:F38" si="9">D31</f>
        <v>-50180</v>
      </c>
      <c r="E38" s="89">
        <f t="shared" si="9"/>
        <v>50180</v>
      </c>
      <c r="F38" s="89">
        <f t="shared" si="9"/>
        <v>50180</v>
      </c>
    </row>
    <row r="39" spans="1:6" x14ac:dyDescent="0.25">
      <c r="A39" s="46"/>
      <c r="B39" s="46"/>
      <c r="C39" s="47"/>
      <c r="D39" s="46"/>
      <c r="E39" s="46"/>
      <c r="F39" s="46"/>
    </row>
    <row r="42" spans="1:6" x14ac:dyDescent="0.25">
      <c r="A42" s="246" t="s">
        <v>424</v>
      </c>
      <c r="B42" s="246"/>
      <c r="C42" s="246"/>
      <c r="D42" s="246"/>
      <c r="E42" s="246"/>
      <c r="F42" s="246"/>
    </row>
  </sheetData>
  <mergeCells count="17">
    <mergeCell ref="C1:F1"/>
    <mergeCell ref="C2:F2"/>
    <mergeCell ref="C3:F3"/>
    <mergeCell ref="E13:F13"/>
    <mergeCell ref="D13:D14"/>
    <mergeCell ref="E12:F12"/>
    <mergeCell ref="C13:C14"/>
    <mergeCell ref="A6:F6"/>
    <mergeCell ref="A7:F7"/>
    <mergeCell ref="A8:F8"/>
    <mergeCell ref="A16:F16"/>
    <mergeCell ref="A30:F30"/>
    <mergeCell ref="A11:B11"/>
    <mergeCell ref="A12:B12"/>
    <mergeCell ref="A42:F42"/>
    <mergeCell ref="A13:A14"/>
    <mergeCell ref="B13:B1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selection activeCell="A2" sqref="A2"/>
    </sheetView>
  </sheetViews>
  <sheetFormatPr defaultColWidth="11.7109375" defaultRowHeight="13.5" x14ac:dyDescent="0.25"/>
  <cols>
    <col min="1" max="1" width="8.28515625" style="3" customWidth="1"/>
    <col min="2" max="2" width="7.28515625" style="3" customWidth="1"/>
    <col min="3" max="3" width="6.5703125" style="3" customWidth="1"/>
    <col min="4" max="4" width="27" style="3" customWidth="1"/>
    <col min="5" max="5" width="9.5703125" style="3" customWidth="1"/>
    <col min="6" max="6" width="9.85546875" style="3" customWidth="1"/>
    <col min="7" max="7" width="9.7109375" style="3" customWidth="1"/>
    <col min="8" max="8" width="8.28515625" style="3" customWidth="1"/>
    <col min="9" max="9" width="5.42578125" style="3" customWidth="1"/>
    <col min="10" max="10" width="8" style="3" customWidth="1"/>
    <col min="11" max="11" width="7" style="3" customWidth="1"/>
    <col min="12" max="12" width="7.42578125" style="3" customWidth="1"/>
    <col min="13" max="13" width="6.7109375" style="3" customWidth="1"/>
    <col min="14" max="14" width="4.85546875" style="3" customWidth="1"/>
    <col min="15" max="15" width="8.28515625" style="3" customWidth="1"/>
    <col min="16" max="16" width="9.140625" style="3" customWidth="1"/>
    <col min="17" max="16384" width="11.7109375" style="3"/>
  </cols>
  <sheetData>
    <row r="1" spans="1:16" ht="13.5" customHeight="1" x14ac:dyDescent="0.25">
      <c r="O1" s="262" t="s">
        <v>38</v>
      </c>
      <c r="P1" s="262"/>
    </row>
    <row r="2" spans="1:16" ht="20.25" customHeight="1" x14ac:dyDescent="0.25">
      <c r="L2" s="262" t="s">
        <v>482</v>
      </c>
      <c r="M2" s="262"/>
      <c r="N2" s="262"/>
      <c r="O2" s="262"/>
      <c r="P2" s="262"/>
    </row>
    <row r="3" spans="1:16" ht="13.5" customHeight="1" x14ac:dyDescent="0.25">
      <c r="L3" s="262" t="s">
        <v>257</v>
      </c>
      <c r="M3" s="262"/>
      <c r="N3" s="262"/>
      <c r="O3" s="262"/>
      <c r="P3" s="262"/>
    </row>
    <row r="4" spans="1:16" ht="3.75" customHeight="1" x14ac:dyDescent="0.25">
      <c r="L4" s="262"/>
      <c r="M4" s="262"/>
      <c r="N4" s="262"/>
      <c r="O4" s="262"/>
      <c r="P4" s="262"/>
    </row>
    <row r="5" spans="1:16" ht="14.25" x14ac:dyDescent="0.25">
      <c r="B5" s="263" t="s">
        <v>77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</row>
    <row r="6" spans="1:16" ht="14.25" x14ac:dyDescent="0.25">
      <c r="B6" s="263" t="s">
        <v>315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3.5" customHeight="1" thickBot="1" x14ac:dyDescent="0.3">
      <c r="A7" s="264">
        <v>12525000000</v>
      </c>
      <c r="B7" s="264"/>
      <c r="C7" s="264"/>
    </row>
    <row r="8" spans="1:16" x14ac:dyDescent="0.25">
      <c r="A8" s="265" t="s">
        <v>229</v>
      </c>
      <c r="B8" s="265"/>
      <c r="C8" s="265"/>
      <c r="P8" s="3" t="s">
        <v>158</v>
      </c>
    </row>
    <row r="9" spans="1:16" s="8" customFormat="1" ht="13.5" customHeight="1" x14ac:dyDescent="0.25">
      <c r="A9" s="255" t="s">
        <v>169</v>
      </c>
      <c r="B9" s="255" t="s">
        <v>167</v>
      </c>
      <c r="C9" s="255" t="s">
        <v>168</v>
      </c>
      <c r="D9" s="233" t="s">
        <v>230</v>
      </c>
      <c r="E9" s="231" t="s">
        <v>2</v>
      </c>
      <c r="F9" s="232"/>
      <c r="G9" s="232"/>
      <c r="H9" s="232"/>
      <c r="I9" s="258"/>
      <c r="J9" s="231" t="s">
        <v>3</v>
      </c>
      <c r="K9" s="232"/>
      <c r="L9" s="232"/>
      <c r="M9" s="232"/>
      <c r="N9" s="232"/>
      <c r="O9" s="232"/>
      <c r="P9" s="233" t="s">
        <v>30</v>
      </c>
    </row>
    <row r="10" spans="1:16" s="8" customFormat="1" ht="12.75" customHeight="1" x14ac:dyDescent="0.25">
      <c r="A10" s="256"/>
      <c r="B10" s="256"/>
      <c r="C10" s="256"/>
      <c r="D10" s="254"/>
      <c r="E10" s="255" t="s">
        <v>179</v>
      </c>
      <c r="F10" s="259" t="s">
        <v>28</v>
      </c>
      <c r="G10" s="231" t="s">
        <v>25</v>
      </c>
      <c r="H10" s="258"/>
      <c r="I10" s="259" t="s">
        <v>29</v>
      </c>
      <c r="J10" s="255" t="s">
        <v>179</v>
      </c>
      <c r="K10" s="255" t="s">
        <v>231</v>
      </c>
      <c r="L10" s="259" t="s">
        <v>28</v>
      </c>
      <c r="M10" s="231" t="s">
        <v>25</v>
      </c>
      <c r="N10" s="258"/>
      <c r="O10" s="259" t="s">
        <v>29</v>
      </c>
      <c r="P10" s="254"/>
    </row>
    <row r="11" spans="1:16" s="8" customFormat="1" ht="12.75" customHeight="1" x14ac:dyDescent="0.25">
      <c r="A11" s="256"/>
      <c r="B11" s="256"/>
      <c r="C11" s="256"/>
      <c r="D11" s="254"/>
      <c r="E11" s="256"/>
      <c r="F11" s="260"/>
      <c r="G11" s="255" t="s">
        <v>26</v>
      </c>
      <c r="H11" s="255" t="s">
        <v>27</v>
      </c>
      <c r="I11" s="260"/>
      <c r="J11" s="256"/>
      <c r="K11" s="256"/>
      <c r="L11" s="260"/>
      <c r="M11" s="255" t="s">
        <v>26</v>
      </c>
      <c r="N11" s="255" t="s">
        <v>27</v>
      </c>
      <c r="O11" s="260"/>
      <c r="P11" s="254"/>
    </row>
    <row r="12" spans="1:16" s="8" customFormat="1" ht="85.5" customHeight="1" x14ac:dyDescent="0.25">
      <c r="A12" s="257"/>
      <c r="B12" s="257"/>
      <c r="C12" s="257"/>
      <c r="D12" s="234"/>
      <c r="E12" s="257"/>
      <c r="F12" s="261"/>
      <c r="G12" s="257"/>
      <c r="H12" s="257"/>
      <c r="I12" s="261"/>
      <c r="J12" s="257"/>
      <c r="K12" s="257"/>
      <c r="L12" s="261"/>
      <c r="M12" s="257"/>
      <c r="N12" s="257"/>
      <c r="O12" s="261"/>
      <c r="P12" s="234"/>
    </row>
    <row r="13" spans="1:16" s="142" customFormat="1" ht="13.5" customHeight="1" x14ac:dyDescent="0.2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1">
        <v>6</v>
      </c>
      <c r="G13" s="140">
        <v>7</v>
      </c>
      <c r="H13" s="140">
        <v>8</v>
      </c>
      <c r="I13" s="141">
        <v>9</v>
      </c>
      <c r="J13" s="140">
        <v>10</v>
      </c>
      <c r="K13" s="140">
        <v>11</v>
      </c>
      <c r="L13" s="141">
        <v>12</v>
      </c>
      <c r="M13" s="140">
        <v>13</v>
      </c>
      <c r="N13" s="140">
        <v>14</v>
      </c>
      <c r="O13" s="141">
        <v>15</v>
      </c>
      <c r="P13" s="140">
        <v>16</v>
      </c>
    </row>
    <row r="14" spans="1:16" s="102" customFormat="1" ht="28.5" customHeight="1" x14ac:dyDescent="0.25">
      <c r="A14" s="99" t="s">
        <v>182</v>
      </c>
      <c r="B14" s="100"/>
      <c r="C14" s="100"/>
      <c r="D14" s="100" t="s">
        <v>181</v>
      </c>
      <c r="E14" s="101">
        <f>E114</f>
        <v>223870874</v>
      </c>
      <c r="F14" s="101">
        <f t="shared" ref="F14:P14" si="0">F114</f>
        <v>223870874</v>
      </c>
      <c r="G14" s="101">
        <f t="shared" si="0"/>
        <v>179515252</v>
      </c>
      <c r="H14" s="101">
        <f t="shared" si="0"/>
        <v>16474590</v>
      </c>
      <c r="I14" s="101">
        <f t="shared" si="0"/>
        <v>0</v>
      </c>
      <c r="J14" s="101">
        <f t="shared" si="0"/>
        <v>3559130</v>
      </c>
      <c r="K14" s="101">
        <f t="shared" si="0"/>
        <v>0</v>
      </c>
      <c r="L14" s="101">
        <f t="shared" si="0"/>
        <v>3508950</v>
      </c>
      <c r="M14" s="101">
        <f t="shared" si="0"/>
        <v>748850</v>
      </c>
      <c r="N14" s="101">
        <f t="shared" si="0"/>
        <v>0</v>
      </c>
      <c r="O14" s="101">
        <f t="shared" si="0"/>
        <v>50180</v>
      </c>
      <c r="P14" s="101">
        <f t="shared" si="0"/>
        <v>227430004</v>
      </c>
    </row>
    <row r="15" spans="1:16" s="6" customFormat="1" ht="14.25" x14ac:dyDescent="0.25">
      <c r="A15" s="71" t="s">
        <v>216</v>
      </c>
      <c r="B15" s="71" t="s">
        <v>85</v>
      </c>
      <c r="C15" s="71"/>
      <c r="D15" s="72" t="s">
        <v>31</v>
      </c>
      <c r="E15" s="96">
        <f t="shared" ref="E15:P15" si="1">SUM(E16:E17)</f>
        <v>40883440</v>
      </c>
      <c r="F15" s="96">
        <f t="shared" si="1"/>
        <v>40883440</v>
      </c>
      <c r="G15" s="96">
        <f t="shared" si="1"/>
        <v>38689980</v>
      </c>
      <c r="H15" s="96">
        <f t="shared" si="1"/>
        <v>924060</v>
      </c>
      <c r="I15" s="96">
        <f t="shared" si="1"/>
        <v>0</v>
      </c>
      <c r="J15" s="96">
        <f t="shared" si="1"/>
        <v>0</v>
      </c>
      <c r="K15" s="96">
        <f t="shared" si="1"/>
        <v>0</v>
      </c>
      <c r="L15" s="96">
        <f t="shared" si="1"/>
        <v>0</v>
      </c>
      <c r="M15" s="96">
        <f t="shared" si="1"/>
        <v>0</v>
      </c>
      <c r="N15" s="96">
        <f t="shared" si="1"/>
        <v>0</v>
      </c>
      <c r="O15" s="96">
        <f t="shared" si="1"/>
        <v>0</v>
      </c>
      <c r="P15" s="96">
        <f t="shared" si="1"/>
        <v>40883440</v>
      </c>
    </row>
    <row r="16" spans="1:16" ht="89.25" x14ac:dyDescent="0.25">
      <c r="A16" s="26" t="s">
        <v>183</v>
      </c>
      <c r="B16" s="26" t="s">
        <v>122</v>
      </c>
      <c r="C16" s="26" t="s">
        <v>78</v>
      </c>
      <c r="D16" s="77" t="s">
        <v>126</v>
      </c>
      <c r="E16" s="97">
        <f>F16</f>
        <v>32533970</v>
      </c>
      <c r="F16" s="97">
        <v>32533970</v>
      </c>
      <c r="G16" s="97">
        <v>30694850</v>
      </c>
      <c r="H16" s="97">
        <v>789120</v>
      </c>
      <c r="I16" s="97"/>
      <c r="J16" s="97">
        <f>O16</f>
        <v>0</v>
      </c>
      <c r="K16" s="97">
        <f>'додаток 5'!I32</f>
        <v>0</v>
      </c>
      <c r="L16" s="97"/>
      <c r="M16" s="97"/>
      <c r="N16" s="97"/>
      <c r="O16" s="97">
        <f>K16</f>
        <v>0</v>
      </c>
      <c r="P16" s="97">
        <f>E16+J16</f>
        <v>32533970</v>
      </c>
    </row>
    <row r="17" spans="1:16" ht="51" x14ac:dyDescent="0.25">
      <c r="A17" s="26" t="s">
        <v>316</v>
      </c>
      <c r="B17" s="26" t="s">
        <v>317</v>
      </c>
      <c r="C17" s="26" t="s">
        <v>78</v>
      </c>
      <c r="D17" s="77" t="s">
        <v>318</v>
      </c>
      <c r="E17" s="97">
        <f>SUM(E18:E20)</f>
        <v>8349470</v>
      </c>
      <c r="F17" s="97">
        <f>SUM(F18:F20)</f>
        <v>8349470</v>
      </c>
      <c r="G17" s="97">
        <f t="shared" ref="G17:P17" si="2">SUM(G18:G20)</f>
        <v>7995130</v>
      </c>
      <c r="H17" s="97">
        <f t="shared" si="2"/>
        <v>134940</v>
      </c>
      <c r="I17" s="97">
        <f t="shared" si="2"/>
        <v>0</v>
      </c>
      <c r="J17" s="97">
        <f t="shared" si="2"/>
        <v>0</v>
      </c>
      <c r="K17" s="97">
        <f t="shared" si="2"/>
        <v>0</v>
      </c>
      <c r="L17" s="97">
        <f t="shared" si="2"/>
        <v>0</v>
      </c>
      <c r="M17" s="97">
        <f t="shared" si="2"/>
        <v>0</v>
      </c>
      <c r="N17" s="97">
        <f t="shared" si="2"/>
        <v>0</v>
      </c>
      <c r="O17" s="97">
        <f t="shared" si="2"/>
        <v>0</v>
      </c>
      <c r="P17" s="97">
        <f t="shared" si="2"/>
        <v>8349470</v>
      </c>
    </row>
    <row r="18" spans="1:16" s="175" customFormat="1" ht="14.25" x14ac:dyDescent="0.25">
      <c r="A18" s="172"/>
      <c r="B18" s="172"/>
      <c r="C18" s="172"/>
      <c r="D18" s="173" t="s">
        <v>395</v>
      </c>
      <c r="E18" s="174">
        <f t="shared" ref="E18:E20" si="3">F18</f>
        <v>2731160</v>
      </c>
      <c r="F18" s="174">
        <v>2731160</v>
      </c>
      <c r="G18" s="174">
        <v>2616560</v>
      </c>
      <c r="H18" s="174">
        <v>30600</v>
      </c>
      <c r="I18" s="174"/>
      <c r="J18" s="174">
        <f t="shared" ref="J18:J20" si="4">O18</f>
        <v>0</v>
      </c>
      <c r="K18" s="174"/>
      <c r="L18" s="174"/>
      <c r="M18" s="174"/>
      <c r="N18" s="174"/>
      <c r="O18" s="174"/>
      <c r="P18" s="174">
        <f t="shared" ref="P18:P20" si="5">E18+J18</f>
        <v>2731160</v>
      </c>
    </row>
    <row r="19" spans="1:16" s="175" customFormat="1" ht="14.25" x14ac:dyDescent="0.25">
      <c r="A19" s="172"/>
      <c r="B19" s="172"/>
      <c r="C19" s="172"/>
      <c r="D19" s="173" t="s">
        <v>396</v>
      </c>
      <c r="E19" s="174">
        <f t="shared" si="3"/>
        <v>4013520</v>
      </c>
      <c r="F19" s="174">
        <v>4013520</v>
      </c>
      <c r="G19" s="174">
        <v>3862220</v>
      </c>
      <c r="H19" s="174">
        <v>76000</v>
      </c>
      <c r="I19" s="174"/>
      <c r="J19" s="174">
        <f t="shared" si="4"/>
        <v>0</v>
      </c>
      <c r="K19" s="174"/>
      <c r="L19" s="174"/>
      <c r="M19" s="174"/>
      <c r="N19" s="174"/>
      <c r="O19" s="174"/>
      <c r="P19" s="174">
        <f t="shared" si="5"/>
        <v>4013520</v>
      </c>
    </row>
    <row r="20" spans="1:16" s="175" customFormat="1" ht="14.25" x14ac:dyDescent="0.25">
      <c r="A20" s="172"/>
      <c r="B20" s="172"/>
      <c r="C20" s="172"/>
      <c r="D20" s="173" t="s">
        <v>397</v>
      </c>
      <c r="E20" s="174">
        <f t="shared" si="3"/>
        <v>1604790</v>
      </c>
      <c r="F20" s="174">
        <v>1604790</v>
      </c>
      <c r="G20" s="174">
        <v>1516350</v>
      </c>
      <c r="H20" s="174">
        <v>28340</v>
      </c>
      <c r="I20" s="174"/>
      <c r="J20" s="174">
        <f t="shared" si="4"/>
        <v>0</v>
      </c>
      <c r="K20" s="174"/>
      <c r="L20" s="174"/>
      <c r="M20" s="174"/>
      <c r="N20" s="174"/>
      <c r="O20" s="174"/>
      <c r="P20" s="174">
        <f t="shared" si="5"/>
        <v>1604790</v>
      </c>
    </row>
    <row r="21" spans="1:16" ht="4.5" customHeight="1" x14ac:dyDescent="0.25">
      <c r="A21" s="26"/>
      <c r="B21" s="26"/>
      <c r="C21" s="26"/>
      <c r="D21" s="14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1:16" s="6" customFormat="1" ht="14.25" x14ac:dyDescent="0.25">
      <c r="A22" s="71" t="s">
        <v>215</v>
      </c>
      <c r="B22" s="71" t="s">
        <v>86</v>
      </c>
      <c r="C22" s="71"/>
      <c r="D22" s="72" t="s">
        <v>32</v>
      </c>
      <c r="E22" s="96">
        <f>E23+E24+E26+E28+E29+E30</f>
        <v>144031552</v>
      </c>
      <c r="F22" s="96">
        <f>F23+F24+F26+F28+F29+F30</f>
        <v>144031552</v>
      </c>
      <c r="G22" s="96">
        <f t="shared" ref="G22:P22" si="6">G23+G24+G26+G28+G29+G30</f>
        <v>125310282</v>
      </c>
      <c r="H22" s="96">
        <f t="shared" si="6"/>
        <v>12545290</v>
      </c>
      <c r="I22" s="96">
        <f t="shared" si="6"/>
        <v>0</v>
      </c>
      <c r="J22" s="96">
        <f t="shared" si="6"/>
        <v>2551280</v>
      </c>
      <c r="K22" s="96">
        <f t="shared" si="6"/>
        <v>0</v>
      </c>
      <c r="L22" s="96">
        <f t="shared" si="6"/>
        <v>2501100</v>
      </c>
      <c r="M22" s="96">
        <f t="shared" si="6"/>
        <v>0</v>
      </c>
      <c r="N22" s="96">
        <f t="shared" si="6"/>
        <v>0</v>
      </c>
      <c r="O22" s="96">
        <f t="shared" si="6"/>
        <v>50180</v>
      </c>
      <c r="P22" s="96">
        <f t="shared" si="6"/>
        <v>146582832</v>
      </c>
    </row>
    <row r="23" spans="1:16" x14ac:dyDescent="0.25">
      <c r="A23" s="26" t="s">
        <v>184</v>
      </c>
      <c r="B23" s="26" t="s">
        <v>103</v>
      </c>
      <c r="C23" s="26" t="s">
        <v>81</v>
      </c>
      <c r="D23" s="14" t="s">
        <v>127</v>
      </c>
      <c r="E23" s="97">
        <f>F23</f>
        <v>29444520</v>
      </c>
      <c r="F23" s="97">
        <v>29444520</v>
      </c>
      <c r="G23" s="97">
        <v>25147160</v>
      </c>
      <c r="H23" s="97">
        <v>2952360</v>
      </c>
      <c r="I23" s="97"/>
      <c r="J23" s="97">
        <f>L23+O23</f>
        <v>1400000</v>
      </c>
      <c r="K23" s="97">
        <f>'додаток 5'!I18</f>
        <v>0</v>
      </c>
      <c r="L23" s="97">
        <v>1400000</v>
      </c>
      <c r="M23" s="97"/>
      <c r="N23" s="97"/>
      <c r="O23" s="97"/>
      <c r="P23" s="97">
        <f>E23+J23</f>
        <v>30844520</v>
      </c>
    </row>
    <row r="24" spans="1:16" ht="22.5" x14ac:dyDescent="0.25">
      <c r="A24" s="26" t="s">
        <v>319</v>
      </c>
      <c r="B24" s="26" t="s">
        <v>320</v>
      </c>
      <c r="C24" s="26"/>
      <c r="D24" s="14" t="s">
        <v>324</v>
      </c>
      <c r="E24" s="97">
        <f t="shared" ref="E24:E32" si="7">F24</f>
        <v>38169090</v>
      </c>
      <c r="F24" s="97">
        <f>F25</f>
        <v>38169090</v>
      </c>
      <c r="G24" s="97">
        <f t="shared" ref="G24:O24" si="8">G25</f>
        <v>24739630</v>
      </c>
      <c r="H24" s="97">
        <f t="shared" si="8"/>
        <v>8681400</v>
      </c>
      <c r="I24" s="97">
        <f t="shared" si="8"/>
        <v>0</v>
      </c>
      <c r="J24" s="97">
        <f t="shared" ref="J24:J32" si="9">L24+O24</f>
        <v>821100</v>
      </c>
      <c r="K24" s="97">
        <f t="shared" si="8"/>
        <v>0</v>
      </c>
      <c r="L24" s="97">
        <f t="shared" si="8"/>
        <v>821100</v>
      </c>
      <c r="M24" s="97">
        <f t="shared" si="8"/>
        <v>0</v>
      </c>
      <c r="N24" s="97">
        <f t="shared" si="8"/>
        <v>0</v>
      </c>
      <c r="O24" s="97">
        <f t="shared" si="8"/>
        <v>0</v>
      </c>
      <c r="P24" s="97">
        <f t="shared" ref="P24:P32" si="10">E24+J24</f>
        <v>38990190</v>
      </c>
    </row>
    <row r="25" spans="1:16" s="175" customFormat="1" ht="22.5" x14ac:dyDescent="0.25">
      <c r="A25" s="172" t="s">
        <v>321</v>
      </c>
      <c r="B25" s="172" t="s">
        <v>322</v>
      </c>
      <c r="C25" s="172" t="s">
        <v>323</v>
      </c>
      <c r="D25" s="58" t="s">
        <v>325</v>
      </c>
      <c r="E25" s="174">
        <f t="shared" si="7"/>
        <v>38169090</v>
      </c>
      <c r="F25" s="174">
        <v>38169090</v>
      </c>
      <c r="G25" s="174">
        <v>24739630</v>
      </c>
      <c r="H25" s="174">
        <v>8681400</v>
      </c>
      <c r="I25" s="174"/>
      <c r="J25" s="97">
        <f t="shared" si="9"/>
        <v>821100</v>
      </c>
      <c r="K25" s="174"/>
      <c r="L25" s="174">
        <v>821100</v>
      </c>
      <c r="M25" s="174"/>
      <c r="N25" s="174"/>
      <c r="O25" s="174"/>
      <c r="P25" s="97">
        <f t="shared" si="10"/>
        <v>38990190</v>
      </c>
    </row>
    <row r="26" spans="1:16" ht="22.5" x14ac:dyDescent="0.25">
      <c r="A26" s="26" t="s">
        <v>326</v>
      </c>
      <c r="B26" s="26" t="s">
        <v>327</v>
      </c>
      <c r="C26" s="26"/>
      <c r="D26" s="14" t="s">
        <v>328</v>
      </c>
      <c r="E26" s="97">
        <f t="shared" si="7"/>
        <v>69427900</v>
      </c>
      <c r="F26" s="97">
        <f>F27</f>
        <v>69427900</v>
      </c>
      <c r="G26" s="97">
        <f t="shared" ref="G26:O26" si="11">G27</f>
        <v>69427900</v>
      </c>
      <c r="H26" s="97">
        <f t="shared" si="11"/>
        <v>0</v>
      </c>
      <c r="I26" s="97">
        <f t="shared" si="11"/>
        <v>0</v>
      </c>
      <c r="J26" s="97">
        <f t="shared" si="9"/>
        <v>0</v>
      </c>
      <c r="K26" s="97">
        <f t="shared" si="11"/>
        <v>0</v>
      </c>
      <c r="L26" s="97">
        <f t="shared" si="11"/>
        <v>0</v>
      </c>
      <c r="M26" s="97">
        <f t="shared" si="11"/>
        <v>0</v>
      </c>
      <c r="N26" s="97">
        <f t="shared" si="11"/>
        <v>0</v>
      </c>
      <c r="O26" s="97">
        <f t="shared" si="11"/>
        <v>0</v>
      </c>
      <c r="P26" s="97">
        <f t="shared" si="10"/>
        <v>69427900</v>
      </c>
    </row>
    <row r="27" spans="1:16" s="175" customFormat="1" ht="22.5" x14ac:dyDescent="0.25">
      <c r="A27" s="172" t="s">
        <v>329</v>
      </c>
      <c r="B27" s="172" t="s">
        <v>330</v>
      </c>
      <c r="C27" s="172" t="s">
        <v>323</v>
      </c>
      <c r="D27" s="58" t="s">
        <v>325</v>
      </c>
      <c r="E27" s="174">
        <f t="shared" si="7"/>
        <v>69427900</v>
      </c>
      <c r="F27" s="174">
        <v>69427900</v>
      </c>
      <c r="G27" s="174">
        <v>69427900</v>
      </c>
      <c r="H27" s="174"/>
      <c r="I27" s="174"/>
      <c r="J27" s="97">
        <f t="shared" si="9"/>
        <v>0</v>
      </c>
      <c r="K27" s="174"/>
      <c r="L27" s="174"/>
      <c r="M27" s="174"/>
      <c r="N27" s="174"/>
      <c r="O27" s="174"/>
      <c r="P27" s="97">
        <f t="shared" si="10"/>
        <v>69427900</v>
      </c>
    </row>
    <row r="28" spans="1:16" ht="33.75" x14ac:dyDescent="0.25">
      <c r="A28" s="26" t="s">
        <v>331</v>
      </c>
      <c r="B28" s="26" t="s">
        <v>332</v>
      </c>
      <c r="C28" s="26" t="s">
        <v>333</v>
      </c>
      <c r="D28" s="14" t="s">
        <v>334</v>
      </c>
      <c r="E28" s="97">
        <f t="shared" si="7"/>
        <v>877000</v>
      </c>
      <c r="F28" s="97">
        <v>877000</v>
      </c>
      <c r="G28" s="97">
        <v>488000</v>
      </c>
      <c r="H28" s="97">
        <v>336880</v>
      </c>
      <c r="I28" s="97"/>
      <c r="J28" s="97">
        <f t="shared" si="9"/>
        <v>0</v>
      </c>
      <c r="K28" s="97"/>
      <c r="L28" s="97"/>
      <c r="M28" s="97"/>
      <c r="N28" s="97"/>
      <c r="O28" s="97"/>
      <c r="P28" s="97">
        <f t="shared" si="10"/>
        <v>877000</v>
      </c>
    </row>
    <row r="29" spans="1:16" ht="22.5" x14ac:dyDescent="0.25">
      <c r="A29" s="26" t="s">
        <v>335</v>
      </c>
      <c r="B29" s="26" t="s">
        <v>336</v>
      </c>
      <c r="C29" s="26" t="s">
        <v>333</v>
      </c>
      <c r="D29" s="14" t="s">
        <v>337</v>
      </c>
      <c r="E29" s="97">
        <f t="shared" si="7"/>
        <v>6014150</v>
      </c>
      <c r="F29" s="97">
        <v>6014150</v>
      </c>
      <c r="G29" s="97">
        <v>5408700</v>
      </c>
      <c r="H29" s="97">
        <v>574650</v>
      </c>
      <c r="I29" s="97"/>
      <c r="J29" s="97">
        <f t="shared" si="9"/>
        <v>280000</v>
      </c>
      <c r="K29" s="97"/>
      <c r="L29" s="97">
        <v>280000</v>
      </c>
      <c r="M29" s="97"/>
      <c r="N29" s="97"/>
      <c r="O29" s="97"/>
      <c r="P29" s="97">
        <f t="shared" si="10"/>
        <v>6294150</v>
      </c>
    </row>
    <row r="30" spans="1:16" ht="45" x14ac:dyDescent="0.25">
      <c r="A30" s="26" t="s">
        <v>338</v>
      </c>
      <c r="B30" s="26" t="s">
        <v>339</v>
      </c>
      <c r="C30" s="26" t="s">
        <v>340</v>
      </c>
      <c r="D30" s="14" t="s">
        <v>341</v>
      </c>
      <c r="E30" s="97">
        <f t="shared" si="7"/>
        <v>98892</v>
      </c>
      <c r="F30" s="97">
        <f>SUM(F31:F32)</f>
        <v>98892</v>
      </c>
      <c r="G30" s="97">
        <f t="shared" ref="G30:I30" si="12">SUM(G31:G32)</f>
        <v>98892</v>
      </c>
      <c r="H30" s="97">
        <f t="shared" si="12"/>
        <v>0</v>
      </c>
      <c r="I30" s="97">
        <f t="shared" si="12"/>
        <v>0</v>
      </c>
      <c r="J30" s="97">
        <f t="shared" si="9"/>
        <v>50180</v>
      </c>
      <c r="K30" s="97">
        <f>SUM(K31:K32)</f>
        <v>0</v>
      </c>
      <c r="L30" s="97">
        <f t="shared" ref="L30:O30" si="13">SUM(L31:L32)</f>
        <v>0</v>
      </c>
      <c r="M30" s="97">
        <f t="shared" si="13"/>
        <v>0</v>
      </c>
      <c r="N30" s="97">
        <f t="shared" si="13"/>
        <v>0</v>
      </c>
      <c r="O30" s="97">
        <f t="shared" si="13"/>
        <v>50180</v>
      </c>
      <c r="P30" s="97">
        <f t="shared" si="10"/>
        <v>149072</v>
      </c>
    </row>
    <row r="31" spans="1:16" s="175" customFormat="1" ht="14.25" x14ac:dyDescent="0.25">
      <c r="A31" s="172"/>
      <c r="B31" s="172"/>
      <c r="C31" s="172"/>
      <c r="D31" s="58" t="s">
        <v>393</v>
      </c>
      <c r="E31" s="174">
        <f t="shared" si="7"/>
        <v>49446</v>
      </c>
      <c r="F31" s="174">
        <v>49446</v>
      </c>
      <c r="G31" s="174">
        <v>49446</v>
      </c>
      <c r="H31" s="174"/>
      <c r="I31" s="174"/>
      <c r="J31" s="174">
        <f t="shared" si="9"/>
        <v>25090</v>
      </c>
      <c r="K31" s="174"/>
      <c r="L31" s="174"/>
      <c r="M31" s="174"/>
      <c r="N31" s="174"/>
      <c r="O31" s="174">
        <v>25090</v>
      </c>
      <c r="P31" s="174">
        <f t="shared" si="10"/>
        <v>74536</v>
      </c>
    </row>
    <row r="32" spans="1:16" s="175" customFormat="1" ht="14.25" x14ac:dyDescent="0.25">
      <c r="A32" s="172"/>
      <c r="B32" s="172"/>
      <c r="C32" s="172"/>
      <c r="D32" s="58" t="s">
        <v>394</v>
      </c>
      <c r="E32" s="174">
        <f t="shared" si="7"/>
        <v>49446</v>
      </c>
      <c r="F32" s="174">
        <v>49446</v>
      </c>
      <c r="G32" s="174">
        <v>49446</v>
      </c>
      <c r="H32" s="174"/>
      <c r="I32" s="174"/>
      <c r="J32" s="174">
        <f t="shared" si="9"/>
        <v>25090</v>
      </c>
      <c r="K32" s="174"/>
      <c r="L32" s="174"/>
      <c r="M32" s="174"/>
      <c r="N32" s="174"/>
      <c r="O32" s="174">
        <v>25090</v>
      </c>
      <c r="P32" s="174">
        <f t="shared" si="10"/>
        <v>74536</v>
      </c>
    </row>
    <row r="33" spans="1:16" s="175" customFormat="1" ht="4.5" customHeight="1" x14ac:dyDescent="0.25">
      <c r="A33" s="172"/>
      <c r="B33" s="172"/>
      <c r="C33" s="172"/>
      <c r="D33" s="58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</row>
    <row r="34" spans="1:16" s="6" customFormat="1" ht="14.25" x14ac:dyDescent="0.25">
      <c r="A34" s="71" t="s">
        <v>342</v>
      </c>
      <c r="B34" s="71" t="s">
        <v>343</v>
      </c>
      <c r="C34" s="71"/>
      <c r="D34" s="72" t="s">
        <v>344</v>
      </c>
      <c r="E34" s="96">
        <f>E35+E36+E38</f>
        <v>7720940</v>
      </c>
      <c r="F34" s="96">
        <f t="shared" ref="F34:P34" si="14">F35+F36+F38</f>
        <v>7720940</v>
      </c>
      <c r="G34" s="96">
        <f t="shared" si="14"/>
        <v>0</v>
      </c>
      <c r="H34" s="96">
        <f t="shared" si="14"/>
        <v>0</v>
      </c>
      <c r="I34" s="96">
        <f t="shared" si="14"/>
        <v>0</v>
      </c>
      <c r="J34" s="96">
        <f t="shared" si="14"/>
        <v>0</v>
      </c>
      <c r="K34" s="96">
        <f t="shared" si="14"/>
        <v>0</v>
      </c>
      <c r="L34" s="96">
        <f t="shared" si="14"/>
        <v>0</v>
      </c>
      <c r="M34" s="96">
        <f t="shared" si="14"/>
        <v>0</v>
      </c>
      <c r="N34" s="96">
        <f t="shared" si="14"/>
        <v>0</v>
      </c>
      <c r="O34" s="96">
        <f t="shared" si="14"/>
        <v>0</v>
      </c>
      <c r="P34" s="96">
        <f t="shared" si="14"/>
        <v>7720940</v>
      </c>
    </row>
    <row r="35" spans="1:16" ht="22.5" x14ac:dyDescent="0.25">
      <c r="A35" s="26" t="s">
        <v>345</v>
      </c>
      <c r="B35" s="26" t="s">
        <v>346</v>
      </c>
      <c r="C35" s="26" t="s">
        <v>347</v>
      </c>
      <c r="D35" s="14" t="s">
        <v>348</v>
      </c>
      <c r="E35" s="97">
        <f t="shared" ref="E35:E39" si="15">F35</f>
        <v>4167700</v>
      </c>
      <c r="F35" s="97">
        <v>4167700</v>
      </c>
      <c r="G35" s="97"/>
      <c r="H35" s="97"/>
      <c r="I35" s="97"/>
      <c r="J35" s="97">
        <f t="shared" ref="J35:J39" si="16">L35+O35</f>
        <v>0</v>
      </c>
      <c r="K35" s="97"/>
      <c r="L35" s="97"/>
      <c r="M35" s="97"/>
      <c r="N35" s="97"/>
      <c r="O35" s="97"/>
      <c r="P35" s="97">
        <f t="shared" ref="P35:P39" si="17">E35+J35</f>
        <v>4167700</v>
      </c>
    </row>
    <row r="36" spans="1:16" x14ac:dyDescent="0.25">
      <c r="A36" s="26" t="s">
        <v>349</v>
      </c>
      <c r="B36" s="26" t="s">
        <v>351</v>
      </c>
      <c r="C36" s="26"/>
      <c r="D36" s="14" t="s">
        <v>354</v>
      </c>
      <c r="E36" s="97">
        <f t="shared" si="15"/>
        <v>3233240</v>
      </c>
      <c r="F36" s="97">
        <f>F37</f>
        <v>3233240</v>
      </c>
      <c r="G36" s="97">
        <f t="shared" ref="G36:I36" si="18">G37</f>
        <v>0</v>
      </c>
      <c r="H36" s="97">
        <f t="shared" si="18"/>
        <v>0</v>
      </c>
      <c r="I36" s="97">
        <f t="shared" si="18"/>
        <v>0</v>
      </c>
      <c r="J36" s="97">
        <f t="shared" si="16"/>
        <v>0</v>
      </c>
      <c r="K36" s="97"/>
      <c r="L36" s="97"/>
      <c r="M36" s="97"/>
      <c r="N36" s="97"/>
      <c r="O36" s="97"/>
      <c r="P36" s="97">
        <f t="shared" si="17"/>
        <v>3233240</v>
      </c>
    </row>
    <row r="37" spans="1:16" s="175" customFormat="1" ht="33.75" x14ac:dyDescent="0.25">
      <c r="A37" s="172" t="s">
        <v>350</v>
      </c>
      <c r="B37" s="172" t="s">
        <v>352</v>
      </c>
      <c r="C37" s="172" t="s">
        <v>353</v>
      </c>
      <c r="D37" s="58" t="s">
        <v>355</v>
      </c>
      <c r="E37" s="97">
        <f t="shared" si="15"/>
        <v>3233240</v>
      </c>
      <c r="F37" s="174">
        <v>3233240</v>
      </c>
      <c r="G37" s="174"/>
      <c r="H37" s="174"/>
      <c r="I37" s="174"/>
      <c r="J37" s="97">
        <f t="shared" si="16"/>
        <v>0</v>
      </c>
      <c r="K37" s="174"/>
      <c r="L37" s="174"/>
      <c r="M37" s="174"/>
      <c r="N37" s="174"/>
      <c r="O37" s="174"/>
      <c r="P37" s="97">
        <f t="shared" si="17"/>
        <v>3233240</v>
      </c>
    </row>
    <row r="38" spans="1:16" ht="22.5" x14ac:dyDescent="0.25">
      <c r="A38" s="26" t="s">
        <v>356</v>
      </c>
      <c r="B38" s="26" t="s">
        <v>358</v>
      </c>
      <c r="C38" s="26"/>
      <c r="D38" s="14" t="s">
        <v>361</v>
      </c>
      <c r="E38" s="97">
        <f t="shared" si="15"/>
        <v>320000</v>
      </c>
      <c r="F38" s="97">
        <f>F39</f>
        <v>320000</v>
      </c>
      <c r="G38" s="97"/>
      <c r="H38" s="97"/>
      <c r="I38" s="97"/>
      <c r="J38" s="97">
        <f t="shared" si="16"/>
        <v>0</v>
      </c>
      <c r="K38" s="97"/>
      <c r="L38" s="97"/>
      <c r="M38" s="97"/>
      <c r="N38" s="97"/>
      <c r="O38" s="97"/>
      <c r="P38" s="97">
        <f t="shared" si="17"/>
        <v>320000</v>
      </c>
    </row>
    <row r="39" spans="1:16" s="175" customFormat="1" ht="22.5" x14ac:dyDescent="0.25">
      <c r="A39" s="172" t="s">
        <v>357</v>
      </c>
      <c r="B39" s="172" t="s">
        <v>359</v>
      </c>
      <c r="C39" s="172" t="s">
        <v>360</v>
      </c>
      <c r="D39" s="58" t="s">
        <v>362</v>
      </c>
      <c r="E39" s="97">
        <f t="shared" si="15"/>
        <v>320000</v>
      </c>
      <c r="F39" s="174">
        <v>320000</v>
      </c>
      <c r="G39" s="174"/>
      <c r="H39" s="174"/>
      <c r="I39" s="174"/>
      <c r="J39" s="97">
        <f t="shared" si="16"/>
        <v>0</v>
      </c>
      <c r="K39" s="174"/>
      <c r="L39" s="174"/>
      <c r="M39" s="174"/>
      <c r="N39" s="174"/>
      <c r="O39" s="174"/>
      <c r="P39" s="97">
        <f t="shared" si="17"/>
        <v>320000</v>
      </c>
    </row>
    <row r="40" spans="1:16" ht="5.25" customHeight="1" x14ac:dyDescent="0.25">
      <c r="A40" s="26"/>
      <c r="B40" s="26"/>
      <c r="C40" s="26"/>
      <c r="D40" s="14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spans="1:16" s="6" customFormat="1" ht="24" x14ac:dyDescent="0.25">
      <c r="A41" s="71" t="s">
        <v>217</v>
      </c>
      <c r="B41" s="71" t="s">
        <v>116</v>
      </c>
      <c r="C41" s="71"/>
      <c r="D41" s="72" t="s">
        <v>33</v>
      </c>
      <c r="E41" s="96">
        <f>SUM(E44:E46)+E42</f>
        <v>6496949</v>
      </c>
      <c r="F41" s="96">
        <f t="shared" ref="F41:P41" si="19">SUM(F44:F46)+F42</f>
        <v>6496949</v>
      </c>
      <c r="G41" s="96">
        <f t="shared" si="19"/>
        <v>748850</v>
      </c>
      <c r="H41" s="96">
        <f t="shared" si="19"/>
        <v>0</v>
      </c>
      <c r="I41" s="96">
        <f t="shared" si="19"/>
        <v>0</v>
      </c>
      <c r="J41" s="96">
        <f t="shared" si="19"/>
        <v>748850</v>
      </c>
      <c r="K41" s="96">
        <f t="shared" si="19"/>
        <v>0</v>
      </c>
      <c r="L41" s="96">
        <f t="shared" si="19"/>
        <v>748850</v>
      </c>
      <c r="M41" s="96">
        <f t="shared" si="19"/>
        <v>748850</v>
      </c>
      <c r="N41" s="96">
        <f t="shared" si="19"/>
        <v>0</v>
      </c>
      <c r="O41" s="96">
        <f t="shared" si="19"/>
        <v>0</v>
      </c>
      <c r="P41" s="96">
        <f t="shared" si="19"/>
        <v>7245799</v>
      </c>
    </row>
    <row r="42" spans="1:16" s="81" customFormat="1" ht="49.5" customHeight="1" x14ac:dyDescent="0.25">
      <c r="A42" s="79" t="s">
        <v>363</v>
      </c>
      <c r="B42" s="79" t="s">
        <v>366</v>
      </c>
      <c r="C42" s="79"/>
      <c r="D42" s="80" t="s">
        <v>365</v>
      </c>
      <c r="E42" s="97">
        <f t="shared" ref="E42:E43" si="20">F42</f>
        <v>4678099</v>
      </c>
      <c r="F42" s="98">
        <f>F43</f>
        <v>4678099</v>
      </c>
      <c r="G42" s="98">
        <f t="shared" ref="G42:I42" si="21">G43</f>
        <v>0</v>
      </c>
      <c r="H42" s="98">
        <f t="shared" si="21"/>
        <v>0</v>
      </c>
      <c r="I42" s="98">
        <f t="shared" si="21"/>
        <v>0</v>
      </c>
      <c r="J42" s="97">
        <f t="shared" ref="J42:J44" si="22">L42</f>
        <v>0</v>
      </c>
      <c r="K42" s="98">
        <f>K43</f>
        <v>0</v>
      </c>
      <c r="L42" s="98">
        <f t="shared" ref="L42:O42" si="23">L43</f>
        <v>0</v>
      </c>
      <c r="M42" s="98">
        <f t="shared" si="23"/>
        <v>0</v>
      </c>
      <c r="N42" s="98">
        <f t="shared" si="23"/>
        <v>0</v>
      </c>
      <c r="O42" s="98">
        <f t="shared" si="23"/>
        <v>0</v>
      </c>
      <c r="P42" s="97">
        <f t="shared" ref="P42:P43" si="24">E42+J42</f>
        <v>4678099</v>
      </c>
    </row>
    <row r="43" spans="1:16" s="183" customFormat="1" ht="45" x14ac:dyDescent="0.25">
      <c r="A43" s="180" t="s">
        <v>364</v>
      </c>
      <c r="B43" s="180" t="s">
        <v>367</v>
      </c>
      <c r="C43" s="180" t="s">
        <v>320</v>
      </c>
      <c r="D43" s="181" t="s">
        <v>368</v>
      </c>
      <c r="E43" s="97">
        <f t="shared" si="20"/>
        <v>4678099</v>
      </c>
      <c r="F43" s="182">
        <v>4678099</v>
      </c>
      <c r="G43" s="182"/>
      <c r="H43" s="182"/>
      <c r="I43" s="182"/>
      <c r="J43" s="97">
        <f t="shared" si="22"/>
        <v>0</v>
      </c>
      <c r="K43" s="182"/>
      <c r="L43" s="182"/>
      <c r="M43" s="182"/>
      <c r="N43" s="182"/>
      <c r="O43" s="182"/>
      <c r="P43" s="97">
        <f t="shared" si="24"/>
        <v>4678099</v>
      </c>
    </row>
    <row r="44" spans="1:16" ht="60" customHeight="1" x14ac:dyDescent="0.25">
      <c r="A44" s="26" t="s">
        <v>185</v>
      </c>
      <c r="B44" s="26" t="s">
        <v>128</v>
      </c>
      <c r="C44" s="26" t="s">
        <v>104</v>
      </c>
      <c r="D44" s="14" t="s">
        <v>105</v>
      </c>
      <c r="E44" s="97">
        <f>F44</f>
        <v>350000</v>
      </c>
      <c r="F44" s="97">
        <v>350000</v>
      </c>
      <c r="G44" s="97"/>
      <c r="H44" s="97"/>
      <c r="I44" s="97"/>
      <c r="J44" s="97">
        <f t="shared" si="22"/>
        <v>0</v>
      </c>
      <c r="K44" s="97"/>
      <c r="L44" s="97"/>
      <c r="M44" s="97"/>
      <c r="N44" s="97"/>
      <c r="O44" s="97"/>
      <c r="P44" s="97">
        <f>E44+J44</f>
        <v>350000</v>
      </c>
    </row>
    <row r="45" spans="1:16" ht="25.5" customHeight="1" x14ac:dyDescent="0.25">
      <c r="A45" s="26" t="s">
        <v>186</v>
      </c>
      <c r="B45" s="26" t="s">
        <v>151</v>
      </c>
      <c r="C45" s="26" t="s">
        <v>102</v>
      </c>
      <c r="D45" s="14" t="s">
        <v>96</v>
      </c>
      <c r="E45" s="97">
        <f>F45</f>
        <v>748850</v>
      </c>
      <c r="F45" s="97">
        <v>748850</v>
      </c>
      <c r="G45" s="97">
        <v>748850</v>
      </c>
      <c r="H45" s="97"/>
      <c r="I45" s="97"/>
      <c r="J45" s="97">
        <f>L45</f>
        <v>748850</v>
      </c>
      <c r="K45" s="97"/>
      <c r="L45" s="97">
        <v>748850</v>
      </c>
      <c r="M45" s="97">
        <v>748850</v>
      </c>
      <c r="N45" s="97"/>
      <c r="O45" s="97"/>
      <c r="P45" s="97">
        <f>E45+J45</f>
        <v>1497700</v>
      </c>
    </row>
    <row r="46" spans="1:16" ht="25.5" customHeight="1" x14ac:dyDescent="0.25">
      <c r="A46" s="26" t="s">
        <v>369</v>
      </c>
      <c r="B46" s="26" t="s">
        <v>370</v>
      </c>
      <c r="C46" s="26"/>
      <c r="D46" s="14" t="s">
        <v>371</v>
      </c>
      <c r="E46" s="97">
        <f>F46</f>
        <v>720000</v>
      </c>
      <c r="F46" s="97">
        <f>F47</f>
        <v>720000</v>
      </c>
      <c r="G46" s="97"/>
      <c r="H46" s="97"/>
      <c r="I46" s="97"/>
      <c r="J46" s="97"/>
      <c r="K46" s="97"/>
      <c r="L46" s="97"/>
      <c r="M46" s="97"/>
      <c r="N46" s="97"/>
      <c r="O46" s="97"/>
      <c r="P46" s="97">
        <f>E46+J46</f>
        <v>720000</v>
      </c>
    </row>
    <row r="47" spans="1:16" s="175" customFormat="1" ht="22.5" x14ac:dyDescent="0.25">
      <c r="A47" s="172" t="s">
        <v>187</v>
      </c>
      <c r="B47" s="172" t="s">
        <v>152</v>
      </c>
      <c r="C47" s="172" t="s">
        <v>82</v>
      </c>
      <c r="D47" s="58" t="s">
        <v>153</v>
      </c>
      <c r="E47" s="174">
        <f>F47</f>
        <v>720000</v>
      </c>
      <c r="F47" s="174">
        <v>720000</v>
      </c>
      <c r="G47" s="174"/>
      <c r="H47" s="174"/>
      <c r="I47" s="174"/>
      <c r="J47" s="174"/>
      <c r="K47" s="174"/>
      <c r="L47" s="174"/>
      <c r="M47" s="174"/>
      <c r="N47" s="174"/>
      <c r="O47" s="174"/>
      <c r="P47" s="174">
        <f>E47+J47</f>
        <v>720000</v>
      </c>
    </row>
    <row r="48" spans="1:16" s="175" customFormat="1" ht="14.25" x14ac:dyDescent="0.25">
      <c r="A48" s="172"/>
      <c r="B48" s="172"/>
      <c r="C48" s="172"/>
      <c r="D48" s="58" t="s">
        <v>392</v>
      </c>
      <c r="E48" s="174">
        <f>F48</f>
        <v>120000</v>
      </c>
      <c r="F48" s="174">
        <v>120000</v>
      </c>
      <c r="G48" s="174"/>
      <c r="H48" s="174"/>
      <c r="I48" s="174"/>
      <c r="J48" s="174"/>
      <c r="K48" s="174"/>
      <c r="L48" s="174"/>
      <c r="M48" s="174"/>
      <c r="N48" s="174"/>
      <c r="O48" s="174"/>
      <c r="P48" s="174">
        <f>E48+J48</f>
        <v>120000</v>
      </c>
    </row>
    <row r="49" spans="1:16" ht="3.75" customHeight="1" x14ac:dyDescent="0.25">
      <c r="A49" s="26"/>
      <c r="B49" s="26"/>
      <c r="C49" s="26"/>
      <c r="D49" s="14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spans="1:16" s="6" customFormat="1" ht="14.25" x14ac:dyDescent="0.25">
      <c r="A50" s="71" t="s">
        <v>218</v>
      </c>
      <c r="B50" s="71" t="s">
        <v>117</v>
      </c>
      <c r="C50" s="71"/>
      <c r="D50" s="72" t="s">
        <v>372</v>
      </c>
      <c r="E50" s="96">
        <f>SUM(E51:E54)</f>
        <v>14420850</v>
      </c>
      <c r="F50" s="96">
        <f t="shared" ref="F50:P50" si="25">SUM(F51:F54)</f>
        <v>14420850</v>
      </c>
      <c r="G50" s="96">
        <f t="shared" si="25"/>
        <v>11940380</v>
      </c>
      <c r="H50" s="96">
        <f t="shared" si="25"/>
        <v>1454470</v>
      </c>
      <c r="I50" s="96">
        <f t="shared" si="25"/>
        <v>0</v>
      </c>
      <c r="J50" s="96">
        <f t="shared" si="25"/>
        <v>0</v>
      </c>
      <c r="K50" s="96">
        <f t="shared" si="25"/>
        <v>0</v>
      </c>
      <c r="L50" s="96">
        <f t="shared" si="25"/>
        <v>0</v>
      </c>
      <c r="M50" s="96">
        <f t="shared" si="25"/>
        <v>0</v>
      </c>
      <c r="N50" s="96">
        <f t="shared" si="25"/>
        <v>0</v>
      </c>
      <c r="O50" s="96">
        <f t="shared" si="25"/>
        <v>0</v>
      </c>
      <c r="P50" s="96">
        <f t="shared" si="25"/>
        <v>14420850</v>
      </c>
    </row>
    <row r="51" spans="1:16" s="81" customFormat="1" x14ac:dyDescent="0.25">
      <c r="A51" s="79" t="s">
        <v>373</v>
      </c>
      <c r="B51" s="79" t="s">
        <v>374</v>
      </c>
      <c r="C51" s="79" t="s">
        <v>375</v>
      </c>
      <c r="D51" s="80" t="s">
        <v>378</v>
      </c>
      <c r="E51" s="97">
        <f t="shared" ref="E51:E52" si="26">F51</f>
        <v>3913900</v>
      </c>
      <c r="F51" s="98">
        <v>3913900</v>
      </c>
      <c r="G51" s="98">
        <v>3504400</v>
      </c>
      <c r="H51" s="98">
        <v>367000</v>
      </c>
      <c r="I51" s="98"/>
      <c r="J51" s="98"/>
      <c r="K51" s="98"/>
      <c r="L51" s="98"/>
      <c r="M51" s="98"/>
      <c r="N51" s="98"/>
      <c r="O51" s="98"/>
      <c r="P51" s="97">
        <f t="shared" ref="P51:P52" si="27">E51+J51</f>
        <v>3913900</v>
      </c>
    </row>
    <row r="52" spans="1:16" s="81" customFormat="1" x14ac:dyDescent="0.25">
      <c r="A52" s="79" t="s">
        <v>377</v>
      </c>
      <c r="B52" s="79" t="s">
        <v>376</v>
      </c>
      <c r="C52" s="79" t="s">
        <v>375</v>
      </c>
      <c r="D52" s="80" t="s">
        <v>379</v>
      </c>
      <c r="E52" s="97">
        <f t="shared" si="26"/>
        <v>516310</v>
      </c>
      <c r="F52" s="98">
        <v>516310</v>
      </c>
      <c r="G52" s="98">
        <v>415000</v>
      </c>
      <c r="H52" s="98">
        <v>79310</v>
      </c>
      <c r="I52" s="98"/>
      <c r="J52" s="98"/>
      <c r="K52" s="98"/>
      <c r="L52" s="98"/>
      <c r="M52" s="98"/>
      <c r="N52" s="98"/>
      <c r="O52" s="98"/>
      <c r="P52" s="97">
        <f t="shared" si="27"/>
        <v>516310</v>
      </c>
    </row>
    <row r="53" spans="1:16" ht="33.75" x14ac:dyDescent="0.25">
      <c r="A53" s="26" t="s">
        <v>188</v>
      </c>
      <c r="B53" s="26" t="s">
        <v>129</v>
      </c>
      <c r="C53" s="26" t="s">
        <v>84</v>
      </c>
      <c r="D53" s="14" t="s">
        <v>130</v>
      </c>
      <c r="E53" s="97">
        <f>F53</f>
        <v>9090640</v>
      </c>
      <c r="F53" s="97">
        <v>9090640</v>
      </c>
      <c r="G53" s="97">
        <v>8020980</v>
      </c>
      <c r="H53" s="97">
        <v>1008160</v>
      </c>
      <c r="I53" s="97"/>
      <c r="J53" s="97">
        <f>O53</f>
        <v>0</v>
      </c>
      <c r="K53" s="97"/>
      <c r="L53" s="97"/>
      <c r="M53" s="97"/>
      <c r="N53" s="97"/>
      <c r="O53" s="97"/>
      <c r="P53" s="97">
        <f>E53+J53</f>
        <v>9090640</v>
      </c>
    </row>
    <row r="54" spans="1:16" ht="17.25" customHeight="1" x14ac:dyDescent="0.25">
      <c r="A54" s="26" t="s">
        <v>189</v>
      </c>
      <c r="B54" s="26" t="s">
        <v>171</v>
      </c>
      <c r="C54" s="26" t="s">
        <v>175</v>
      </c>
      <c r="D54" s="14" t="s">
        <v>172</v>
      </c>
      <c r="E54" s="97">
        <f>F54</f>
        <v>900000</v>
      </c>
      <c r="F54" s="97">
        <v>900000</v>
      </c>
      <c r="G54" s="97"/>
      <c r="H54" s="97"/>
      <c r="I54" s="97"/>
      <c r="J54" s="97">
        <f>O54</f>
        <v>0</v>
      </c>
      <c r="K54" s="97"/>
      <c r="L54" s="97"/>
      <c r="M54" s="97"/>
      <c r="N54" s="97"/>
      <c r="O54" s="97"/>
      <c r="P54" s="97">
        <f>E54+J54</f>
        <v>900000</v>
      </c>
    </row>
    <row r="55" spans="1:16" ht="5.25" customHeight="1" x14ac:dyDescent="0.25">
      <c r="A55" s="26"/>
      <c r="B55" s="26"/>
      <c r="C55" s="26"/>
      <c r="D55" s="14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</row>
    <row r="56" spans="1:16" s="6" customFormat="1" ht="14.25" x14ac:dyDescent="0.25">
      <c r="A56" s="71" t="s">
        <v>219</v>
      </c>
      <c r="B56" s="71" t="s">
        <v>177</v>
      </c>
      <c r="C56" s="71"/>
      <c r="D56" s="72" t="s">
        <v>178</v>
      </c>
      <c r="E56" s="96">
        <f>E61+E57+E59</f>
        <v>2012270</v>
      </c>
      <c r="F56" s="96">
        <f t="shared" ref="F56:P56" si="28">F61+F57+F59</f>
        <v>2012270</v>
      </c>
      <c r="G56" s="96">
        <f t="shared" si="28"/>
        <v>1415580</v>
      </c>
      <c r="H56" s="96">
        <f t="shared" si="28"/>
        <v>85770</v>
      </c>
      <c r="I56" s="96">
        <f t="shared" si="28"/>
        <v>0</v>
      </c>
      <c r="J56" s="96">
        <f t="shared" si="28"/>
        <v>0</v>
      </c>
      <c r="K56" s="96">
        <f t="shared" si="28"/>
        <v>0</v>
      </c>
      <c r="L56" s="96">
        <f t="shared" si="28"/>
        <v>0</v>
      </c>
      <c r="M56" s="96">
        <f t="shared" si="28"/>
        <v>0</v>
      </c>
      <c r="N56" s="96">
        <f t="shared" si="28"/>
        <v>0</v>
      </c>
      <c r="O56" s="96">
        <f t="shared" si="28"/>
        <v>0</v>
      </c>
      <c r="P56" s="96">
        <f t="shared" si="28"/>
        <v>2012270</v>
      </c>
    </row>
    <row r="57" spans="1:16" s="81" customFormat="1" ht="22.5" x14ac:dyDescent="0.25">
      <c r="A57" s="79" t="s">
        <v>380</v>
      </c>
      <c r="B57" s="79" t="s">
        <v>381</v>
      </c>
      <c r="C57" s="79"/>
      <c r="D57" s="80" t="s">
        <v>384</v>
      </c>
      <c r="E57" s="97">
        <f t="shared" ref="E57:E60" si="29">F57</f>
        <v>1268450</v>
      </c>
      <c r="F57" s="98">
        <f>F58</f>
        <v>1268450</v>
      </c>
      <c r="G57" s="98">
        <f t="shared" ref="G57:H57" si="30">G58</f>
        <v>999830</v>
      </c>
      <c r="H57" s="98">
        <f t="shared" si="30"/>
        <v>57700</v>
      </c>
      <c r="I57" s="98"/>
      <c r="J57" s="97">
        <f t="shared" ref="J57:J60" si="31">L57+K57</f>
        <v>0</v>
      </c>
      <c r="K57" s="98"/>
      <c r="L57" s="98"/>
      <c r="M57" s="98"/>
      <c r="N57" s="98"/>
      <c r="O57" s="98"/>
      <c r="P57" s="97">
        <f t="shared" ref="P57:P60" si="32">E57+J57</f>
        <v>1268450</v>
      </c>
    </row>
    <row r="58" spans="1:16" s="183" customFormat="1" ht="22.5" x14ac:dyDescent="0.25">
      <c r="A58" s="180" t="s">
        <v>382</v>
      </c>
      <c r="B58" s="180" t="s">
        <v>383</v>
      </c>
      <c r="C58" s="180" t="s">
        <v>176</v>
      </c>
      <c r="D58" s="181" t="s">
        <v>385</v>
      </c>
      <c r="E58" s="174">
        <f t="shared" si="29"/>
        <v>1268450</v>
      </c>
      <c r="F58" s="182">
        <v>1268450</v>
      </c>
      <c r="G58" s="182">
        <v>999830</v>
      </c>
      <c r="H58" s="182">
        <v>57700</v>
      </c>
      <c r="I58" s="182"/>
      <c r="J58" s="97">
        <f t="shared" si="31"/>
        <v>0</v>
      </c>
      <c r="K58" s="182"/>
      <c r="L58" s="182"/>
      <c r="M58" s="182"/>
      <c r="N58" s="182"/>
      <c r="O58" s="182"/>
      <c r="P58" s="97">
        <f t="shared" si="32"/>
        <v>1268450</v>
      </c>
    </row>
    <row r="59" spans="1:16" s="81" customFormat="1" ht="22.5" x14ac:dyDescent="0.25">
      <c r="A59" s="79" t="s">
        <v>386</v>
      </c>
      <c r="B59" s="79" t="s">
        <v>388</v>
      </c>
      <c r="C59" s="79"/>
      <c r="D59" s="80" t="s">
        <v>387</v>
      </c>
      <c r="E59" s="97">
        <f t="shared" si="29"/>
        <v>443820</v>
      </c>
      <c r="F59" s="98">
        <f>F60</f>
        <v>443820</v>
      </c>
      <c r="G59" s="98">
        <f t="shared" ref="G59:H59" si="33">G60</f>
        <v>415750</v>
      </c>
      <c r="H59" s="98">
        <f t="shared" si="33"/>
        <v>28070</v>
      </c>
      <c r="I59" s="98"/>
      <c r="J59" s="97">
        <f t="shared" si="31"/>
        <v>0</v>
      </c>
      <c r="K59" s="98"/>
      <c r="L59" s="98"/>
      <c r="M59" s="98"/>
      <c r="N59" s="98"/>
      <c r="O59" s="98"/>
      <c r="P59" s="97">
        <f t="shared" si="32"/>
        <v>443820</v>
      </c>
    </row>
    <row r="60" spans="1:16" s="183" customFormat="1" ht="22.5" x14ac:dyDescent="0.25">
      <c r="A60" s="180" t="s">
        <v>389</v>
      </c>
      <c r="B60" s="180" t="s">
        <v>390</v>
      </c>
      <c r="C60" s="180" t="s">
        <v>176</v>
      </c>
      <c r="D60" s="181" t="s">
        <v>391</v>
      </c>
      <c r="E60" s="174">
        <f t="shared" si="29"/>
        <v>443820</v>
      </c>
      <c r="F60" s="182">
        <v>443820</v>
      </c>
      <c r="G60" s="182">
        <v>415750</v>
      </c>
      <c r="H60" s="182">
        <v>28070</v>
      </c>
      <c r="I60" s="182"/>
      <c r="J60" s="174">
        <f t="shared" si="31"/>
        <v>0</v>
      </c>
      <c r="K60" s="182"/>
      <c r="L60" s="182"/>
      <c r="M60" s="182"/>
      <c r="N60" s="182"/>
      <c r="O60" s="182"/>
      <c r="P60" s="174">
        <f t="shared" si="32"/>
        <v>443820</v>
      </c>
    </row>
    <row r="61" spans="1:16" ht="48" customHeight="1" x14ac:dyDescent="0.25">
      <c r="A61" s="26" t="s">
        <v>190</v>
      </c>
      <c r="B61" s="26" t="s">
        <v>173</v>
      </c>
      <c r="C61" s="26" t="s">
        <v>176</v>
      </c>
      <c r="D61" s="14" t="s">
        <v>174</v>
      </c>
      <c r="E61" s="97">
        <f>F61</f>
        <v>300000</v>
      </c>
      <c r="F61" s="97">
        <v>300000</v>
      </c>
      <c r="G61" s="97"/>
      <c r="H61" s="97"/>
      <c r="I61" s="97"/>
      <c r="J61" s="97">
        <f>L61+K61</f>
        <v>0</v>
      </c>
      <c r="K61" s="97"/>
      <c r="L61" s="97"/>
      <c r="M61" s="97"/>
      <c r="N61" s="97"/>
      <c r="O61" s="97"/>
      <c r="P61" s="97">
        <f>E61+J61</f>
        <v>300000</v>
      </c>
    </row>
    <row r="62" spans="1:16" ht="4.5" customHeight="1" x14ac:dyDescent="0.25">
      <c r="A62" s="26"/>
      <c r="B62" s="26"/>
      <c r="C62" s="26"/>
      <c r="D62" s="14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</row>
    <row r="63" spans="1:16" s="6" customFormat="1" ht="14.25" x14ac:dyDescent="0.25">
      <c r="A63" s="71" t="s">
        <v>220</v>
      </c>
      <c r="B63" s="71" t="s">
        <v>118</v>
      </c>
      <c r="C63" s="71"/>
      <c r="D63" s="72" t="s">
        <v>34</v>
      </c>
      <c r="E63" s="96">
        <f>E66</f>
        <v>4328040</v>
      </c>
      <c r="F63" s="96">
        <f t="shared" ref="F63:P63" si="34">F66</f>
        <v>4328040</v>
      </c>
      <c r="G63" s="96">
        <f t="shared" si="34"/>
        <v>0</v>
      </c>
      <c r="H63" s="96">
        <f t="shared" si="34"/>
        <v>1428040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4328040</v>
      </c>
    </row>
    <row r="64" spans="1:16" ht="22.5" hidden="1" x14ac:dyDescent="0.25">
      <c r="A64" s="26"/>
      <c r="B64" s="26" t="s">
        <v>131</v>
      </c>
      <c r="C64" s="26" t="s">
        <v>83</v>
      </c>
      <c r="D64" s="14" t="s">
        <v>132</v>
      </c>
      <c r="E64" s="97">
        <f t="shared" ref="E64:E66" si="35">F64</f>
        <v>0</v>
      </c>
      <c r="F64" s="97"/>
      <c r="G64" s="97"/>
      <c r="H64" s="97"/>
      <c r="I64" s="97"/>
      <c r="J64" s="97">
        <f>L64</f>
        <v>0</v>
      </c>
      <c r="K64" s="97"/>
      <c r="L64" s="97"/>
      <c r="M64" s="97"/>
      <c r="N64" s="97"/>
      <c r="O64" s="97"/>
      <c r="P64" s="97">
        <f t="shared" ref="P64:P69" si="36">E64+J64</f>
        <v>0</v>
      </c>
    </row>
    <row r="65" spans="1:16" ht="45" hidden="1" x14ac:dyDescent="0.25">
      <c r="A65" s="26"/>
      <c r="B65" s="26" t="s">
        <v>133</v>
      </c>
      <c r="C65" s="26" t="s">
        <v>100</v>
      </c>
      <c r="D65" s="14" t="s">
        <v>134</v>
      </c>
      <c r="E65" s="97">
        <f t="shared" si="35"/>
        <v>0</v>
      </c>
      <c r="F65" s="97"/>
      <c r="G65" s="97"/>
      <c r="H65" s="97"/>
      <c r="I65" s="97"/>
      <c r="J65" s="97">
        <f t="shared" ref="J65" si="37">L65</f>
        <v>0</v>
      </c>
      <c r="K65" s="97"/>
      <c r="L65" s="97"/>
      <c r="M65" s="97"/>
      <c r="N65" s="97"/>
      <c r="O65" s="97"/>
      <c r="P65" s="97">
        <f t="shared" si="36"/>
        <v>0</v>
      </c>
    </row>
    <row r="66" spans="1:16" ht="22.5" x14ac:dyDescent="0.25">
      <c r="A66" s="26" t="s">
        <v>191</v>
      </c>
      <c r="B66" s="26" t="s">
        <v>135</v>
      </c>
      <c r="C66" s="26" t="s">
        <v>83</v>
      </c>
      <c r="D66" s="14" t="s">
        <v>125</v>
      </c>
      <c r="E66" s="97">
        <f t="shared" si="35"/>
        <v>4328040</v>
      </c>
      <c r="F66" s="97">
        <v>4328040</v>
      </c>
      <c r="G66" s="97"/>
      <c r="H66" s="97">
        <v>1428040</v>
      </c>
      <c r="I66" s="97"/>
      <c r="J66" s="97">
        <f>L66+K66</f>
        <v>0</v>
      </c>
      <c r="K66" s="97"/>
      <c r="L66" s="97"/>
      <c r="M66" s="97"/>
      <c r="N66" s="97"/>
      <c r="O66" s="97">
        <f>K66</f>
        <v>0</v>
      </c>
      <c r="P66" s="97">
        <f t="shared" si="36"/>
        <v>4328040</v>
      </c>
    </row>
    <row r="67" spans="1:16" s="175" customFormat="1" ht="14.25" customHeight="1" x14ac:dyDescent="0.25">
      <c r="A67" s="172"/>
      <c r="B67" s="172"/>
      <c r="C67" s="172"/>
      <c r="D67" s="58" t="s">
        <v>398</v>
      </c>
      <c r="E67" s="174">
        <f>F67</f>
        <v>1850000</v>
      </c>
      <c r="F67" s="174">
        <v>1850000</v>
      </c>
      <c r="G67" s="174"/>
      <c r="H67" s="174"/>
      <c r="I67" s="174"/>
      <c r="J67" s="174">
        <f>L67</f>
        <v>0</v>
      </c>
      <c r="K67" s="174"/>
      <c r="L67" s="174"/>
      <c r="M67" s="174"/>
      <c r="N67" s="174"/>
      <c r="O67" s="174"/>
      <c r="P67" s="174">
        <f t="shared" si="36"/>
        <v>1850000</v>
      </c>
    </row>
    <row r="68" spans="1:16" s="175" customFormat="1" ht="14.25" x14ac:dyDescent="0.25">
      <c r="A68" s="172"/>
      <c r="B68" s="172"/>
      <c r="C68" s="172"/>
      <c r="D68" s="58" t="s">
        <v>399</v>
      </c>
      <c r="E68" s="174">
        <f t="shared" ref="E68:E69" si="38">F68</f>
        <v>900000</v>
      </c>
      <c r="F68" s="174">
        <v>900000</v>
      </c>
      <c r="G68" s="174"/>
      <c r="H68" s="174"/>
      <c r="I68" s="174"/>
      <c r="J68" s="174">
        <f>L68</f>
        <v>0</v>
      </c>
      <c r="K68" s="174"/>
      <c r="L68" s="174"/>
      <c r="M68" s="174"/>
      <c r="N68" s="174"/>
      <c r="O68" s="174"/>
      <c r="P68" s="174">
        <f t="shared" si="36"/>
        <v>900000</v>
      </c>
    </row>
    <row r="69" spans="1:16" s="175" customFormat="1" ht="13.5" customHeight="1" x14ac:dyDescent="0.25">
      <c r="A69" s="172"/>
      <c r="B69" s="172"/>
      <c r="C69" s="172"/>
      <c r="D69" s="58" t="s">
        <v>400</v>
      </c>
      <c r="E69" s="174">
        <f t="shared" si="38"/>
        <v>150000</v>
      </c>
      <c r="F69" s="174">
        <v>150000</v>
      </c>
      <c r="G69" s="174"/>
      <c r="H69" s="174"/>
      <c r="I69" s="174"/>
      <c r="J69" s="174"/>
      <c r="K69" s="174"/>
      <c r="L69" s="174"/>
      <c r="M69" s="174"/>
      <c r="N69" s="174"/>
      <c r="O69" s="174"/>
      <c r="P69" s="174">
        <f t="shared" si="36"/>
        <v>150000</v>
      </c>
    </row>
    <row r="70" spans="1:16" ht="3.75" customHeight="1" x14ac:dyDescent="0.25">
      <c r="A70" s="26"/>
      <c r="B70" s="26"/>
      <c r="C70" s="26"/>
      <c r="D70" s="14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</row>
    <row r="71" spans="1:16" s="6" customFormat="1" ht="14.25" x14ac:dyDescent="0.25">
      <c r="A71" s="71" t="s">
        <v>406</v>
      </c>
      <c r="B71" s="73">
        <v>7000</v>
      </c>
      <c r="C71" s="71"/>
      <c r="D71" s="72" t="s">
        <v>407</v>
      </c>
      <c r="E71" s="96">
        <f>E72+E75+E79+E86</f>
        <v>1834870</v>
      </c>
      <c r="F71" s="96">
        <f t="shared" ref="F71:P71" si="39">F72+F75+F79+F86</f>
        <v>1834870</v>
      </c>
      <c r="G71" s="96">
        <f t="shared" si="39"/>
        <v>0</v>
      </c>
      <c r="H71" s="96">
        <f t="shared" si="39"/>
        <v>0</v>
      </c>
      <c r="I71" s="96">
        <f t="shared" si="39"/>
        <v>0</v>
      </c>
      <c r="J71" s="96">
        <f t="shared" si="39"/>
        <v>0</v>
      </c>
      <c r="K71" s="96">
        <f t="shared" si="39"/>
        <v>0</v>
      </c>
      <c r="L71" s="96">
        <f t="shared" si="39"/>
        <v>0</v>
      </c>
      <c r="M71" s="96">
        <f t="shared" si="39"/>
        <v>0</v>
      </c>
      <c r="N71" s="96">
        <f t="shared" si="39"/>
        <v>0</v>
      </c>
      <c r="O71" s="96">
        <f t="shared" si="39"/>
        <v>0</v>
      </c>
      <c r="P71" s="96">
        <f t="shared" si="39"/>
        <v>1834870</v>
      </c>
    </row>
    <row r="72" spans="1:16" s="6" customFormat="1" ht="16.5" hidden="1" x14ac:dyDescent="0.25">
      <c r="A72" s="71" t="s">
        <v>221</v>
      </c>
      <c r="B72" s="71" t="s">
        <v>136</v>
      </c>
      <c r="C72" s="71"/>
      <c r="D72" s="72" t="s">
        <v>137</v>
      </c>
      <c r="E72" s="96">
        <f>E73</f>
        <v>0</v>
      </c>
      <c r="F72" s="96">
        <f>F73</f>
        <v>0</v>
      </c>
      <c r="G72" s="96">
        <f t="shared" ref="G72:P72" si="40">G73</f>
        <v>0</v>
      </c>
      <c r="H72" s="96">
        <f t="shared" si="40"/>
        <v>0</v>
      </c>
      <c r="I72" s="96"/>
      <c r="J72" s="96">
        <f t="shared" si="40"/>
        <v>0</v>
      </c>
      <c r="K72" s="96"/>
      <c r="L72" s="96">
        <f t="shared" si="40"/>
        <v>0</v>
      </c>
      <c r="M72" s="96">
        <f t="shared" si="40"/>
        <v>0</v>
      </c>
      <c r="N72" s="96">
        <f t="shared" si="40"/>
        <v>0</v>
      </c>
      <c r="O72" s="96">
        <f t="shared" si="40"/>
        <v>0</v>
      </c>
      <c r="P72" s="96">
        <f t="shared" si="40"/>
        <v>0</v>
      </c>
    </row>
    <row r="73" spans="1:16" hidden="1" x14ac:dyDescent="0.25">
      <c r="A73" s="26" t="s">
        <v>192</v>
      </c>
      <c r="B73" s="26" t="s">
        <v>138</v>
      </c>
      <c r="C73" s="26" t="s">
        <v>108</v>
      </c>
      <c r="D73" s="14" t="s">
        <v>139</v>
      </c>
      <c r="E73" s="97">
        <f>F73</f>
        <v>0</v>
      </c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>
        <f>E73+J73</f>
        <v>0</v>
      </c>
    </row>
    <row r="74" spans="1:16" ht="3.75" hidden="1" customHeight="1" x14ac:dyDescent="0.25">
      <c r="A74" s="26"/>
      <c r="B74" s="26"/>
      <c r="C74" s="26"/>
      <c r="D74" s="14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</row>
    <row r="75" spans="1:16" s="6" customFormat="1" ht="14.25" hidden="1" x14ac:dyDescent="0.25">
      <c r="A75" s="71" t="s">
        <v>222</v>
      </c>
      <c r="B75" s="71" t="s">
        <v>140</v>
      </c>
      <c r="C75" s="71"/>
      <c r="D75" s="72" t="s">
        <v>141</v>
      </c>
      <c r="E75" s="96">
        <f>E77+E76</f>
        <v>0</v>
      </c>
      <c r="F75" s="96">
        <f t="shared" ref="F75:P75" si="41">F77+F76</f>
        <v>0</v>
      </c>
      <c r="G75" s="96">
        <f t="shared" si="41"/>
        <v>0</v>
      </c>
      <c r="H75" s="96">
        <f t="shared" si="41"/>
        <v>0</v>
      </c>
      <c r="I75" s="96">
        <f t="shared" si="41"/>
        <v>0</v>
      </c>
      <c r="J75" s="96">
        <f t="shared" si="41"/>
        <v>0</v>
      </c>
      <c r="K75" s="96">
        <f t="shared" si="41"/>
        <v>0</v>
      </c>
      <c r="L75" s="96">
        <f t="shared" si="41"/>
        <v>0</v>
      </c>
      <c r="M75" s="96">
        <f t="shared" si="41"/>
        <v>0</v>
      </c>
      <c r="N75" s="96">
        <f t="shared" si="41"/>
        <v>0</v>
      </c>
      <c r="O75" s="96">
        <f t="shared" si="41"/>
        <v>0</v>
      </c>
      <c r="P75" s="96">
        <f t="shared" si="41"/>
        <v>0</v>
      </c>
    </row>
    <row r="76" spans="1:16" s="81" customFormat="1" ht="22.5" hidden="1" x14ac:dyDescent="0.25">
      <c r="A76" s="79" t="s">
        <v>194</v>
      </c>
      <c r="B76" s="79" t="s">
        <v>195</v>
      </c>
      <c r="C76" s="79" t="s">
        <v>123</v>
      </c>
      <c r="D76" s="14" t="s">
        <v>193</v>
      </c>
      <c r="E76" s="97">
        <f>F76</f>
        <v>0</v>
      </c>
      <c r="F76" s="98"/>
      <c r="G76" s="98"/>
      <c r="H76" s="98"/>
      <c r="I76" s="98"/>
      <c r="J76" s="97">
        <f>L76+O76</f>
        <v>0</v>
      </c>
      <c r="K76" s="98"/>
      <c r="L76" s="98"/>
      <c r="M76" s="98"/>
      <c r="N76" s="98"/>
      <c r="O76" s="98">
        <f>K76</f>
        <v>0</v>
      </c>
      <c r="P76" s="97">
        <f>E76+J76</f>
        <v>0</v>
      </c>
    </row>
    <row r="77" spans="1:16" ht="1.5" hidden="1" customHeight="1" x14ac:dyDescent="0.25">
      <c r="A77" s="26" t="s">
        <v>196</v>
      </c>
      <c r="B77" s="36">
        <v>7330</v>
      </c>
      <c r="C77" s="26" t="s">
        <v>123</v>
      </c>
      <c r="D77" s="14" t="s">
        <v>142</v>
      </c>
      <c r="E77" s="97">
        <f>F77</f>
        <v>0</v>
      </c>
      <c r="F77" s="97"/>
      <c r="G77" s="97"/>
      <c r="H77" s="97"/>
      <c r="I77" s="97"/>
      <c r="J77" s="97">
        <f>L77+O77</f>
        <v>0</v>
      </c>
      <c r="K77" s="97"/>
      <c r="L77" s="97"/>
      <c r="M77" s="97"/>
      <c r="N77" s="97"/>
      <c r="O77" s="97">
        <f>K77</f>
        <v>0</v>
      </c>
      <c r="P77" s="97">
        <f>E77+J77</f>
        <v>0</v>
      </c>
    </row>
    <row r="78" spans="1:16" ht="3" customHeight="1" x14ac:dyDescent="0.25">
      <c r="A78" s="26"/>
      <c r="B78" s="36"/>
      <c r="C78" s="26"/>
      <c r="D78" s="14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</row>
    <row r="79" spans="1:16" s="6" customFormat="1" ht="24" x14ac:dyDescent="0.25">
      <c r="A79" s="71" t="s">
        <v>223</v>
      </c>
      <c r="B79" s="73">
        <v>7400</v>
      </c>
      <c r="C79" s="71"/>
      <c r="D79" s="72" t="s">
        <v>143</v>
      </c>
      <c r="E79" s="96">
        <f>E80+E82</f>
        <v>1800000</v>
      </c>
      <c r="F79" s="96">
        <f t="shared" ref="F79:P79" si="42">F80+F82</f>
        <v>1800000</v>
      </c>
      <c r="G79" s="96">
        <f t="shared" si="42"/>
        <v>0</v>
      </c>
      <c r="H79" s="96">
        <f t="shared" si="42"/>
        <v>0</v>
      </c>
      <c r="I79" s="96">
        <f t="shared" si="42"/>
        <v>0</v>
      </c>
      <c r="J79" s="96">
        <f t="shared" si="42"/>
        <v>0</v>
      </c>
      <c r="K79" s="96">
        <f t="shared" si="42"/>
        <v>0</v>
      </c>
      <c r="L79" s="96">
        <f t="shared" si="42"/>
        <v>0</v>
      </c>
      <c r="M79" s="96">
        <f t="shared" si="42"/>
        <v>0</v>
      </c>
      <c r="N79" s="96">
        <f t="shared" si="42"/>
        <v>0</v>
      </c>
      <c r="O79" s="96">
        <f t="shared" si="42"/>
        <v>0</v>
      </c>
      <c r="P79" s="96">
        <f t="shared" si="42"/>
        <v>1800000</v>
      </c>
    </row>
    <row r="80" spans="1:16" s="81" customFormat="1" ht="33.75" x14ac:dyDescent="0.25">
      <c r="A80" s="79" t="s">
        <v>401</v>
      </c>
      <c r="B80" s="78">
        <v>7410</v>
      </c>
      <c r="C80" s="79"/>
      <c r="D80" s="80" t="s">
        <v>402</v>
      </c>
      <c r="E80" s="97">
        <f>F80</f>
        <v>300000</v>
      </c>
      <c r="F80" s="98">
        <f>F81</f>
        <v>300000</v>
      </c>
      <c r="G80" s="98"/>
      <c r="H80" s="98"/>
      <c r="I80" s="98"/>
      <c r="J80" s="97">
        <f>L80+O80</f>
        <v>0</v>
      </c>
      <c r="K80" s="98"/>
      <c r="L80" s="98"/>
      <c r="M80" s="98"/>
      <c r="N80" s="98"/>
      <c r="O80" s="98"/>
      <c r="P80" s="97">
        <f>E80+J80</f>
        <v>300000</v>
      </c>
    </row>
    <row r="81" spans="1:16" s="183" customFormat="1" ht="22.5" x14ac:dyDescent="0.25">
      <c r="A81" s="180" t="s">
        <v>197</v>
      </c>
      <c r="B81" s="185">
        <v>7413</v>
      </c>
      <c r="C81" s="180" t="s">
        <v>87</v>
      </c>
      <c r="D81" s="181" t="s">
        <v>45</v>
      </c>
      <c r="E81" s="174">
        <f>F81</f>
        <v>300000</v>
      </c>
      <c r="F81" s="182">
        <v>300000</v>
      </c>
      <c r="G81" s="182"/>
      <c r="H81" s="182"/>
      <c r="I81" s="182"/>
      <c r="J81" s="174">
        <f>L81+O81</f>
        <v>0</v>
      </c>
      <c r="K81" s="174"/>
      <c r="L81" s="182"/>
      <c r="M81" s="182"/>
      <c r="N81" s="182"/>
      <c r="O81" s="174"/>
      <c r="P81" s="174">
        <f>E81+J81</f>
        <v>300000</v>
      </c>
    </row>
    <row r="82" spans="1:16" s="183" customFormat="1" ht="22.5" x14ac:dyDescent="0.25">
      <c r="A82" s="180" t="s">
        <v>403</v>
      </c>
      <c r="B82" s="185">
        <v>7460</v>
      </c>
      <c r="C82" s="180"/>
      <c r="D82" s="80" t="s">
        <v>404</v>
      </c>
      <c r="E82" s="97">
        <f>F82</f>
        <v>1500000</v>
      </c>
      <c r="F82" s="182">
        <f>F83</f>
        <v>1500000</v>
      </c>
      <c r="G82" s="182"/>
      <c r="H82" s="182"/>
      <c r="I82" s="182"/>
      <c r="J82" s="97">
        <f>L82+O82</f>
        <v>0</v>
      </c>
      <c r="K82" s="174"/>
      <c r="L82" s="182"/>
      <c r="M82" s="182"/>
      <c r="N82" s="182"/>
      <c r="O82" s="174"/>
      <c r="P82" s="97">
        <f>E82+J82</f>
        <v>1500000</v>
      </c>
    </row>
    <row r="83" spans="1:16" s="175" customFormat="1" ht="33.75" x14ac:dyDescent="0.25">
      <c r="A83" s="172" t="s">
        <v>198</v>
      </c>
      <c r="B83" s="186">
        <v>7461</v>
      </c>
      <c r="C83" s="172" t="s">
        <v>109</v>
      </c>
      <c r="D83" s="58" t="s">
        <v>144</v>
      </c>
      <c r="E83" s="174">
        <f>F83</f>
        <v>1500000</v>
      </c>
      <c r="F83" s="174">
        <v>1500000</v>
      </c>
      <c r="G83" s="174"/>
      <c r="H83" s="174"/>
      <c r="I83" s="174"/>
      <c r="J83" s="174">
        <f>L83+O83</f>
        <v>0</v>
      </c>
      <c r="K83" s="174">
        <f>'додаток 5'!I35</f>
        <v>0</v>
      </c>
      <c r="L83" s="174"/>
      <c r="M83" s="174"/>
      <c r="N83" s="174"/>
      <c r="O83" s="174">
        <f>K83</f>
        <v>0</v>
      </c>
      <c r="P83" s="174">
        <f>E83+J83</f>
        <v>1500000</v>
      </c>
    </row>
    <row r="84" spans="1:16" s="175" customFormat="1" ht="14.25" x14ac:dyDescent="0.25">
      <c r="A84" s="172"/>
      <c r="B84" s="186"/>
      <c r="C84" s="172"/>
      <c r="D84" s="58" t="s">
        <v>398</v>
      </c>
      <c r="E84" s="174">
        <f>F84</f>
        <v>1500000</v>
      </c>
      <c r="F84" s="174">
        <v>1500000</v>
      </c>
      <c r="G84" s="174"/>
      <c r="H84" s="174"/>
      <c r="I84" s="174"/>
      <c r="J84" s="174"/>
      <c r="K84" s="174"/>
      <c r="L84" s="174"/>
      <c r="M84" s="174"/>
      <c r="N84" s="174"/>
      <c r="O84" s="174"/>
      <c r="P84" s="174">
        <f>E84+J84</f>
        <v>1500000</v>
      </c>
    </row>
    <row r="85" spans="1:16" ht="4.5" customHeight="1" x14ac:dyDescent="0.25">
      <c r="A85" s="26"/>
      <c r="B85" s="36"/>
      <c r="C85" s="26"/>
      <c r="D85" s="14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</row>
    <row r="86" spans="1:16" s="6" customFormat="1" ht="24" x14ac:dyDescent="0.25">
      <c r="A86" s="71" t="s">
        <v>224</v>
      </c>
      <c r="B86" s="73">
        <v>7600</v>
      </c>
      <c r="C86" s="71"/>
      <c r="D86" s="72" t="s">
        <v>145</v>
      </c>
      <c r="E86" s="96">
        <f>E88+E87</f>
        <v>34870</v>
      </c>
      <c r="F86" s="96">
        <f t="shared" ref="F86:P86" si="43">F88+F87</f>
        <v>34870</v>
      </c>
      <c r="G86" s="96">
        <f t="shared" si="43"/>
        <v>0</v>
      </c>
      <c r="H86" s="96">
        <f t="shared" si="43"/>
        <v>0</v>
      </c>
      <c r="I86" s="96">
        <f t="shared" si="43"/>
        <v>0</v>
      </c>
      <c r="J86" s="96">
        <f t="shared" si="43"/>
        <v>0</v>
      </c>
      <c r="K86" s="96">
        <f t="shared" si="43"/>
        <v>0</v>
      </c>
      <c r="L86" s="96">
        <f t="shared" si="43"/>
        <v>0</v>
      </c>
      <c r="M86" s="96">
        <f t="shared" si="43"/>
        <v>0</v>
      </c>
      <c r="N86" s="96">
        <f t="shared" si="43"/>
        <v>0</v>
      </c>
      <c r="O86" s="96">
        <f t="shared" si="43"/>
        <v>0</v>
      </c>
      <c r="P86" s="96">
        <f t="shared" si="43"/>
        <v>34870</v>
      </c>
    </row>
    <row r="87" spans="1:16" s="81" customFormat="1" hidden="1" x14ac:dyDescent="0.25">
      <c r="A87" s="79" t="s">
        <v>201</v>
      </c>
      <c r="B87" s="78">
        <v>7640</v>
      </c>
      <c r="C87" s="79" t="s">
        <v>199</v>
      </c>
      <c r="D87" s="80" t="s">
        <v>200</v>
      </c>
      <c r="E87" s="97">
        <f>F87</f>
        <v>0</v>
      </c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7">
        <f>E87+J87</f>
        <v>0</v>
      </c>
    </row>
    <row r="88" spans="1:16" ht="22.5" x14ac:dyDescent="0.25">
      <c r="A88" s="26" t="s">
        <v>202</v>
      </c>
      <c r="B88" s="36">
        <v>7680</v>
      </c>
      <c r="C88" s="26" t="s">
        <v>106</v>
      </c>
      <c r="D88" s="14" t="s">
        <v>146</v>
      </c>
      <c r="E88" s="97">
        <f>F88</f>
        <v>34870</v>
      </c>
      <c r="F88" s="97">
        <v>34870</v>
      </c>
      <c r="G88" s="97"/>
      <c r="H88" s="97"/>
      <c r="I88" s="97"/>
      <c r="J88" s="97"/>
      <c r="K88" s="97"/>
      <c r="L88" s="97"/>
      <c r="M88" s="97"/>
      <c r="N88" s="97"/>
      <c r="O88" s="97"/>
      <c r="P88" s="97">
        <f>E88+J88</f>
        <v>34870</v>
      </c>
    </row>
    <row r="89" spans="1:16" ht="3" customHeight="1" x14ac:dyDescent="0.25">
      <c r="A89" s="26"/>
      <c r="B89" s="36"/>
      <c r="C89" s="26"/>
      <c r="D89" s="14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s="6" customFormat="1" ht="15" customHeight="1" x14ac:dyDescent="0.25">
      <c r="A90" s="71" t="s">
        <v>408</v>
      </c>
      <c r="B90" s="73">
        <v>8000</v>
      </c>
      <c r="C90" s="71"/>
      <c r="D90" s="72" t="s">
        <v>409</v>
      </c>
      <c r="E90" s="96">
        <f>E92+E91</f>
        <v>1795140</v>
      </c>
      <c r="F90" s="96">
        <f>F92+F91</f>
        <v>1795140</v>
      </c>
      <c r="G90" s="96">
        <f t="shared" ref="G90:P92" si="44">G92+G91</f>
        <v>1410180</v>
      </c>
      <c r="H90" s="96">
        <f t="shared" si="44"/>
        <v>36960</v>
      </c>
      <c r="I90" s="96"/>
      <c r="J90" s="96">
        <f t="shared" si="44"/>
        <v>0</v>
      </c>
      <c r="K90" s="96"/>
      <c r="L90" s="96">
        <f t="shared" si="44"/>
        <v>0</v>
      </c>
      <c r="M90" s="96">
        <f t="shared" si="44"/>
        <v>0</v>
      </c>
      <c r="N90" s="96">
        <f t="shared" si="44"/>
        <v>0</v>
      </c>
      <c r="O90" s="96">
        <f t="shared" si="44"/>
        <v>0</v>
      </c>
      <c r="P90" s="96">
        <f t="shared" si="44"/>
        <v>1795140</v>
      </c>
    </row>
    <row r="91" spans="1:16" ht="3" customHeight="1" x14ac:dyDescent="0.25">
      <c r="A91" s="26"/>
      <c r="B91" s="36"/>
      <c r="C91" s="26"/>
      <c r="D91" s="14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</row>
    <row r="92" spans="1:16" s="6" customFormat="1" ht="36.75" customHeight="1" x14ac:dyDescent="0.25">
      <c r="A92" s="71" t="s">
        <v>405</v>
      </c>
      <c r="B92" s="73">
        <v>8100</v>
      </c>
      <c r="C92" s="71"/>
      <c r="D92" s="72" t="s">
        <v>147</v>
      </c>
      <c r="E92" s="96">
        <f>E94+E93</f>
        <v>1795140</v>
      </c>
      <c r="F92" s="96">
        <f>F94+F93</f>
        <v>1795140</v>
      </c>
      <c r="G92" s="96">
        <f t="shared" si="44"/>
        <v>1410180</v>
      </c>
      <c r="H92" s="96">
        <f t="shared" si="44"/>
        <v>36960</v>
      </c>
      <c r="I92" s="96"/>
      <c r="J92" s="96">
        <f t="shared" si="44"/>
        <v>0</v>
      </c>
      <c r="K92" s="96"/>
      <c r="L92" s="96">
        <f t="shared" si="44"/>
        <v>0</v>
      </c>
      <c r="M92" s="96">
        <f t="shared" si="44"/>
        <v>0</v>
      </c>
      <c r="N92" s="96">
        <f t="shared" si="44"/>
        <v>0</v>
      </c>
      <c r="O92" s="96">
        <f t="shared" si="44"/>
        <v>0</v>
      </c>
      <c r="P92" s="96">
        <f t="shared" si="44"/>
        <v>1795140</v>
      </c>
    </row>
    <row r="93" spans="1:16" s="6" customFormat="1" ht="33.75" hidden="1" x14ac:dyDescent="0.25">
      <c r="A93" s="26" t="s">
        <v>410</v>
      </c>
      <c r="B93" s="4">
        <v>8110</v>
      </c>
      <c r="C93" s="26" t="s">
        <v>113</v>
      </c>
      <c r="D93" s="14" t="s">
        <v>124</v>
      </c>
      <c r="E93" s="97">
        <f>F93</f>
        <v>0</v>
      </c>
      <c r="F93" s="97"/>
      <c r="G93" s="97"/>
      <c r="H93" s="97"/>
      <c r="I93" s="97"/>
      <c r="J93" s="97">
        <f>O93</f>
        <v>0</v>
      </c>
      <c r="K93" s="97"/>
      <c r="L93" s="97"/>
      <c r="M93" s="97"/>
      <c r="N93" s="97"/>
      <c r="O93" s="97"/>
      <c r="P93" s="97">
        <f>E93+J93</f>
        <v>0</v>
      </c>
    </row>
    <row r="94" spans="1:16" ht="22.5" x14ac:dyDescent="0.25">
      <c r="A94" s="26" t="s">
        <v>411</v>
      </c>
      <c r="B94" s="4">
        <v>8130</v>
      </c>
      <c r="C94" s="26" t="s">
        <v>113</v>
      </c>
      <c r="D94" s="14" t="s">
        <v>412</v>
      </c>
      <c r="E94" s="97">
        <f>F94</f>
        <v>1795140</v>
      </c>
      <c r="F94" s="97">
        <v>1795140</v>
      </c>
      <c r="G94" s="97">
        <v>1410180</v>
      </c>
      <c r="H94" s="97">
        <v>36960</v>
      </c>
      <c r="I94" s="97"/>
      <c r="J94" s="97">
        <f>O94</f>
        <v>0</v>
      </c>
      <c r="K94" s="97"/>
      <c r="L94" s="97"/>
      <c r="M94" s="97"/>
      <c r="N94" s="97"/>
      <c r="O94" s="97"/>
      <c r="P94" s="97">
        <f>E94+J94</f>
        <v>1795140</v>
      </c>
    </row>
    <row r="95" spans="1:16" ht="3" customHeight="1" x14ac:dyDescent="0.25">
      <c r="A95" s="26"/>
      <c r="B95" s="4"/>
      <c r="C95" s="26"/>
      <c r="D95" s="14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s="6" customFormat="1" ht="24" x14ac:dyDescent="0.25">
      <c r="A96" s="71" t="s">
        <v>225</v>
      </c>
      <c r="B96" s="73">
        <v>8300</v>
      </c>
      <c r="C96" s="71"/>
      <c r="D96" s="72" t="s">
        <v>148</v>
      </c>
      <c r="E96" s="96">
        <f>E98</f>
        <v>0</v>
      </c>
      <c r="F96" s="96">
        <f>F98</f>
        <v>0</v>
      </c>
      <c r="G96" s="96">
        <f t="shared" ref="G96:P96" si="45">G98</f>
        <v>0</v>
      </c>
      <c r="H96" s="96">
        <f t="shared" si="45"/>
        <v>0</v>
      </c>
      <c r="I96" s="96"/>
      <c r="J96" s="96">
        <f t="shared" si="45"/>
        <v>259000</v>
      </c>
      <c r="K96" s="96"/>
      <c r="L96" s="96">
        <f t="shared" si="45"/>
        <v>259000</v>
      </c>
      <c r="M96" s="96">
        <f t="shared" si="45"/>
        <v>0</v>
      </c>
      <c r="N96" s="96">
        <f t="shared" si="45"/>
        <v>0</v>
      </c>
      <c r="O96" s="96">
        <f t="shared" si="45"/>
        <v>0</v>
      </c>
      <c r="P96" s="96">
        <f t="shared" si="45"/>
        <v>259000</v>
      </c>
    </row>
    <row r="97" spans="1:16" s="179" customFormat="1" ht="36" x14ac:dyDescent="0.25">
      <c r="A97" s="176" t="s">
        <v>414</v>
      </c>
      <c r="B97" s="184">
        <v>8310</v>
      </c>
      <c r="C97" s="176"/>
      <c r="D97" s="177" t="s">
        <v>415</v>
      </c>
      <c r="E97" s="174">
        <f>F97</f>
        <v>0</v>
      </c>
      <c r="F97" s="178"/>
      <c r="G97" s="178"/>
      <c r="H97" s="178"/>
      <c r="I97" s="178"/>
      <c r="J97" s="174">
        <f>O97+L97</f>
        <v>259000</v>
      </c>
      <c r="K97" s="178"/>
      <c r="L97" s="98">
        <f>L98</f>
        <v>259000</v>
      </c>
      <c r="M97" s="178"/>
      <c r="N97" s="178"/>
      <c r="O97" s="178"/>
      <c r="P97" s="174">
        <f>E97+J97</f>
        <v>259000</v>
      </c>
    </row>
    <row r="98" spans="1:16" s="175" customFormat="1" ht="22.5" x14ac:dyDescent="0.25">
      <c r="A98" s="172" t="s">
        <v>413</v>
      </c>
      <c r="B98" s="186">
        <v>8313</v>
      </c>
      <c r="C98" s="172" t="s">
        <v>416</v>
      </c>
      <c r="D98" s="58" t="s">
        <v>417</v>
      </c>
      <c r="E98" s="174">
        <f>F98</f>
        <v>0</v>
      </c>
      <c r="F98" s="174"/>
      <c r="G98" s="174"/>
      <c r="H98" s="174"/>
      <c r="I98" s="174"/>
      <c r="J98" s="174">
        <f>O98+L98</f>
        <v>259000</v>
      </c>
      <c r="K98" s="174"/>
      <c r="L98" s="174">
        <v>259000</v>
      </c>
      <c r="M98" s="174"/>
      <c r="N98" s="174"/>
      <c r="O98" s="174"/>
      <c r="P98" s="174">
        <f>E98+J98</f>
        <v>259000</v>
      </c>
    </row>
    <row r="99" spans="1:16" s="175" customFormat="1" ht="14.25" x14ac:dyDescent="0.25">
      <c r="A99" s="172"/>
      <c r="B99" s="186"/>
      <c r="C99" s="172"/>
      <c r="D99" s="58" t="s">
        <v>398</v>
      </c>
      <c r="E99" s="174">
        <f>F99</f>
        <v>0</v>
      </c>
      <c r="F99" s="174"/>
      <c r="G99" s="174"/>
      <c r="H99" s="174"/>
      <c r="I99" s="174"/>
      <c r="J99" s="174">
        <f>O99+L99</f>
        <v>259000</v>
      </c>
      <c r="K99" s="174"/>
      <c r="L99" s="174">
        <v>259000</v>
      </c>
      <c r="M99" s="174"/>
      <c r="N99" s="174"/>
      <c r="O99" s="174"/>
      <c r="P99" s="174">
        <f>E99+J99</f>
        <v>259000</v>
      </c>
    </row>
    <row r="100" spans="1:16" ht="3.75" customHeight="1" x14ac:dyDescent="0.25">
      <c r="A100" s="26"/>
      <c r="B100" s="4"/>
      <c r="C100" s="57"/>
      <c r="D100" s="14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</row>
    <row r="101" spans="1:16" s="6" customFormat="1" ht="14.25" hidden="1" x14ac:dyDescent="0.25">
      <c r="A101" s="71"/>
      <c r="B101" s="70"/>
      <c r="C101" s="71"/>
      <c r="D101" s="72"/>
      <c r="E101" s="96">
        <f>E102+E103</f>
        <v>0</v>
      </c>
      <c r="F101" s="96">
        <f>F102+F103</f>
        <v>0</v>
      </c>
      <c r="G101" s="96">
        <f t="shared" ref="G101:P101" si="46">G102+G103</f>
        <v>0</v>
      </c>
      <c r="H101" s="96">
        <f t="shared" si="46"/>
        <v>0</v>
      </c>
      <c r="I101" s="96"/>
      <c r="J101" s="96">
        <f t="shared" si="46"/>
        <v>0</v>
      </c>
      <c r="K101" s="96"/>
      <c r="L101" s="96">
        <f t="shared" si="46"/>
        <v>0</v>
      </c>
      <c r="M101" s="96">
        <f t="shared" si="46"/>
        <v>0</v>
      </c>
      <c r="N101" s="96">
        <f t="shared" si="46"/>
        <v>0</v>
      </c>
      <c r="O101" s="96">
        <f t="shared" si="46"/>
        <v>0</v>
      </c>
      <c r="P101" s="96">
        <f t="shared" si="46"/>
        <v>0</v>
      </c>
    </row>
    <row r="102" spans="1:16" hidden="1" x14ac:dyDescent="0.25">
      <c r="A102" s="26"/>
      <c r="B102" s="4"/>
      <c r="C102" s="57"/>
      <c r="D102" s="14"/>
      <c r="E102" s="97"/>
      <c r="F102" s="97"/>
      <c r="G102" s="97"/>
      <c r="H102" s="97"/>
      <c r="I102" s="97"/>
      <c r="J102" s="97">
        <f>O102+L102</f>
        <v>0</v>
      </c>
      <c r="K102" s="97"/>
      <c r="L102" s="97"/>
      <c r="M102" s="97"/>
      <c r="N102" s="97"/>
      <c r="O102" s="97"/>
      <c r="P102" s="97">
        <f>E102+J102</f>
        <v>0</v>
      </c>
    </row>
    <row r="103" spans="1:16" ht="22.5" hidden="1" x14ac:dyDescent="0.25">
      <c r="A103" s="26"/>
      <c r="B103" s="4">
        <v>9140</v>
      </c>
      <c r="C103" s="26" t="s">
        <v>88</v>
      </c>
      <c r="D103" s="14" t="s">
        <v>36</v>
      </c>
      <c r="E103" s="97">
        <f>F103</f>
        <v>0</v>
      </c>
      <c r="F103" s="97"/>
      <c r="G103" s="97"/>
      <c r="H103" s="97"/>
      <c r="I103" s="97"/>
      <c r="J103" s="97">
        <f>O103</f>
        <v>0</v>
      </c>
      <c r="K103" s="97"/>
      <c r="L103" s="97"/>
      <c r="M103" s="97"/>
      <c r="N103" s="97"/>
      <c r="O103" s="97"/>
      <c r="P103" s="97">
        <f>E103+J103</f>
        <v>0</v>
      </c>
    </row>
    <row r="104" spans="1:16" ht="3.75" hidden="1" customHeight="1" x14ac:dyDescent="0.25">
      <c r="A104" s="26"/>
      <c r="B104" s="4"/>
      <c r="C104" s="26"/>
      <c r="D104" s="14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</row>
    <row r="105" spans="1:16" s="6" customFormat="1" ht="23.25" hidden="1" customHeight="1" x14ac:dyDescent="0.25">
      <c r="A105" s="71"/>
      <c r="B105" s="73"/>
      <c r="C105" s="71"/>
      <c r="D105" s="72"/>
      <c r="E105" s="96">
        <f>E106</f>
        <v>0</v>
      </c>
      <c r="F105" s="96">
        <f>F106</f>
        <v>0</v>
      </c>
      <c r="G105" s="96">
        <f t="shared" ref="G105:P105" si="47">G106</f>
        <v>0</v>
      </c>
      <c r="H105" s="96">
        <f t="shared" si="47"/>
        <v>0</v>
      </c>
      <c r="I105" s="96"/>
      <c r="J105" s="96">
        <f t="shared" si="47"/>
        <v>0</v>
      </c>
      <c r="K105" s="96"/>
      <c r="L105" s="96">
        <f t="shared" si="47"/>
        <v>0</v>
      </c>
      <c r="M105" s="96">
        <f t="shared" si="47"/>
        <v>0</v>
      </c>
      <c r="N105" s="96">
        <f t="shared" si="47"/>
        <v>0</v>
      </c>
      <c r="O105" s="96">
        <f t="shared" si="47"/>
        <v>0</v>
      </c>
      <c r="P105" s="96">
        <f t="shared" si="47"/>
        <v>0</v>
      </c>
    </row>
    <row r="106" spans="1:16" hidden="1" x14ac:dyDescent="0.25">
      <c r="A106" s="26"/>
      <c r="B106" s="4"/>
      <c r="C106" s="57"/>
      <c r="D106" s="14"/>
      <c r="E106" s="97"/>
      <c r="F106" s="97"/>
      <c r="G106" s="97"/>
      <c r="H106" s="97"/>
      <c r="I106" s="97"/>
      <c r="J106" s="97">
        <f t="shared" ref="J106" si="48">L106+O106</f>
        <v>0</v>
      </c>
      <c r="K106" s="97"/>
      <c r="L106" s="97"/>
      <c r="M106" s="97"/>
      <c r="N106" s="97"/>
      <c r="O106" s="97"/>
      <c r="P106" s="97">
        <f>E106+J106</f>
        <v>0</v>
      </c>
    </row>
    <row r="107" spans="1:16" ht="3.75" hidden="1" customHeight="1" x14ac:dyDescent="0.25">
      <c r="A107" s="26"/>
      <c r="B107" s="4"/>
      <c r="C107" s="57"/>
      <c r="D107" s="14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1:16" s="6" customFormat="1" ht="14.25" x14ac:dyDescent="0.25">
      <c r="A108" s="71" t="s">
        <v>226</v>
      </c>
      <c r="B108" s="70">
        <v>9000</v>
      </c>
      <c r="C108" s="74"/>
      <c r="D108" s="72" t="s">
        <v>149</v>
      </c>
      <c r="E108" s="96">
        <f>E109</f>
        <v>346823</v>
      </c>
      <c r="F108" s="96">
        <f>F109</f>
        <v>346823</v>
      </c>
      <c r="G108" s="96">
        <f t="shared" ref="G108:P108" si="49">G109</f>
        <v>0</v>
      </c>
      <c r="H108" s="96">
        <f t="shared" si="49"/>
        <v>0</v>
      </c>
      <c r="I108" s="96">
        <f t="shared" si="49"/>
        <v>0</v>
      </c>
      <c r="J108" s="96">
        <f t="shared" si="49"/>
        <v>0</v>
      </c>
      <c r="K108" s="96">
        <f t="shared" si="49"/>
        <v>0</v>
      </c>
      <c r="L108" s="96">
        <f t="shared" si="49"/>
        <v>0</v>
      </c>
      <c r="M108" s="96">
        <f t="shared" si="49"/>
        <v>0</v>
      </c>
      <c r="N108" s="96">
        <f t="shared" si="49"/>
        <v>0</v>
      </c>
      <c r="O108" s="96">
        <f t="shared" si="49"/>
        <v>0</v>
      </c>
      <c r="P108" s="96">
        <f t="shared" si="49"/>
        <v>346823</v>
      </c>
    </row>
    <row r="109" spans="1:16" ht="44.25" customHeight="1" x14ac:dyDescent="0.25">
      <c r="A109" s="26" t="s">
        <v>418</v>
      </c>
      <c r="B109" s="4">
        <v>9700</v>
      </c>
      <c r="C109" s="57"/>
      <c r="D109" s="14" t="s">
        <v>419</v>
      </c>
      <c r="E109" s="97">
        <f>F109</f>
        <v>346823</v>
      </c>
      <c r="F109" s="97">
        <f>F110</f>
        <v>346823</v>
      </c>
      <c r="G109" s="97"/>
      <c r="H109" s="97"/>
      <c r="I109" s="97"/>
      <c r="J109" s="97">
        <f t="shared" ref="J109:J110" si="50">L109+O109</f>
        <v>0</v>
      </c>
      <c r="K109" s="97"/>
      <c r="L109" s="97"/>
      <c r="M109" s="97"/>
      <c r="N109" s="97"/>
      <c r="O109" s="97"/>
      <c r="P109" s="97">
        <f>E109+J109</f>
        <v>346823</v>
      </c>
    </row>
    <row r="110" spans="1:16" x14ac:dyDescent="0.25">
      <c r="A110" s="26" t="s">
        <v>232</v>
      </c>
      <c r="B110" s="4">
        <v>9770</v>
      </c>
      <c r="C110" s="57" t="s">
        <v>89</v>
      </c>
      <c r="D110" s="14" t="s">
        <v>150</v>
      </c>
      <c r="E110" s="97">
        <f>F110</f>
        <v>346823</v>
      </c>
      <c r="F110" s="97">
        <v>346823</v>
      </c>
      <c r="G110" s="97"/>
      <c r="H110" s="97"/>
      <c r="I110" s="97"/>
      <c r="J110" s="97">
        <f t="shared" si="50"/>
        <v>0</v>
      </c>
      <c r="K110" s="97"/>
      <c r="L110" s="97"/>
      <c r="M110" s="97"/>
      <c r="N110" s="97"/>
      <c r="O110" s="97"/>
      <c r="P110" s="97">
        <f>E110+J110</f>
        <v>346823</v>
      </c>
    </row>
    <row r="111" spans="1:16" hidden="1" x14ac:dyDescent="0.25">
      <c r="A111" s="26"/>
      <c r="B111" s="4">
        <v>9770</v>
      </c>
      <c r="C111" s="57" t="s">
        <v>89</v>
      </c>
      <c r="D111" s="14" t="s">
        <v>150</v>
      </c>
      <c r="E111" s="97">
        <f>F111</f>
        <v>0</v>
      </c>
      <c r="F111" s="97"/>
      <c r="G111" s="97"/>
      <c r="H111" s="97"/>
      <c r="I111" s="97"/>
      <c r="J111" s="97">
        <f>L111+O111</f>
        <v>0</v>
      </c>
      <c r="K111" s="97"/>
      <c r="L111" s="97"/>
      <c r="M111" s="97"/>
      <c r="N111" s="97"/>
      <c r="O111" s="97"/>
      <c r="P111" s="97">
        <f>E111+J111</f>
        <v>0</v>
      </c>
    </row>
    <row r="112" spans="1:16" ht="22.5" hidden="1" x14ac:dyDescent="0.25">
      <c r="A112" s="26"/>
      <c r="B112" s="4"/>
      <c r="C112" s="57"/>
      <c r="D112" s="14" t="s">
        <v>35</v>
      </c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</row>
    <row r="113" spans="1:16" ht="3" customHeight="1" x14ac:dyDescent="0.25">
      <c r="A113" s="4"/>
      <c r="B113" s="4"/>
      <c r="C113" s="57"/>
      <c r="D113" s="14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</row>
    <row r="114" spans="1:16" s="6" customFormat="1" ht="14.25" x14ac:dyDescent="0.25">
      <c r="A114" s="143" t="s">
        <v>165</v>
      </c>
      <c r="B114" s="143" t="s">
        <v>165</v>
      </c>
      <c r="C114" s="144" t="s">
        <v>165</v>
      </c>
      <c r="D114" s="72" t="s">
        <v>180</v>
      </c>
      <c r="E114" s="96">
        <f>E15+E22+E41+E63+E92+E101+E108+E96+E105+E50+E56+E34+E71</f>
        <v>223870874</v>
      </c>
      <c r="F114" s="96">
        <f t="shared" ref="F114:P114" si="51">F15+F22+F41+F63+F72+F75+F79+F92+F101+F108+F86+F96+F105+F50+F56+F34</f>
        <v>223870874</v>
      </c>
      <c r="G114" s="96">
        <f t="shared" si="51"/>
        <v>179515252</v>
      </c>
      <c r="H114" s="96">
        <f t="shared" si="51"/>
        <v>16474590</v>
      </c>
      <c r="I114" s="96">
        <f t="shared" si="51"/>
        <v>0</v>
      </c>
      <c r="J114" s="96">
        <f t="shared" si="51"/>
        <v>3559130</v>
      </c>
      <c r="K114" s="96">
        <f t="shared" si="51"/>
        <v>0</v>
      </c>
      <c r="L114" s="96">
        <f t="shared" si="51"/>
        <v>3508950</v>
      </c>
      <c r="M114" s="96">
        <f t="shared" si="51"/>
        <v>748850</v>
      </c>
      <c r="N114" s="96">
        <f t="shared" si="51"/>
        <v>0</v>
      </c>
      <c r="O114" s="96">
        <f t="shared" si="51"/>
        <v>50180</v>
      </c>
      <c r="P114" s="96">
        <f t="shared" si="51"/>
        <v>227430004</v>
      </c>
    </row>
    <row r="115" spans="1:16" ht="3" customHeight="1" x14ac:dyDescent="0.25">
      <c r="A115" s="4"/>
      <c r="B115" s="4"/>
      <c r="C115" s="4"/>
      <c r="D115" s="14"/>
      <c r="E115" s="20"/>
      <c r="F115" s="20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s="6" customFormat="1" ht="0.75" customHeight="1" x14ac:dyDescent="0.25">
      <c r="B116" s="30"/>
      <c r="C116" s="30"/>
      <c r="D116" s="59"/>
      <c r="E116" s="31"/>
      <c r="F116" s="31"/>
      <c r="G116" s="31"/>
      <c r="H116" s="30"/>
      <c r="I116" s="30"/>
      <c r="J116" s="31"/>
      <c r="K116" s="31"/>
      <c r="L116" s="31"/>
      <c r="M116" s="30"/>
      <c r="N116" s="31"/>
      <c r="O116" s="31"/>
      <c r="P116" s="31"/>
    </row>
    <row r="117" spans="1:16" x14ac:dyDescent="0.25">
      <c r="D117" s="11"/>
    </row>
    <row r="118" spans="1:16" s="19" customFormat="1" ht="17.25" customHeight="1" x14ac:dyDescent="0.25">
      <c r="A118" s="246" t="s">
        <v>424</v>
      </c>
      <c r="B118" s="246"/>
      <c r="C118" s="246"/>
      <c r="D118" s="246"/>
      <c r="E118" s="246"/>
      <c r="F118" s="246"/>
      <c r="G118" s="246"/>
      <c r="H118" s="246"/>
      <c r="I118" s="246"/>
      <c r="J118" s="246"/>
      <c r="K118" s="85"/>
      <c r="L118" s="253"/>
      <c r="M118" s="253"/>
      <c r="N118" s="253"/>
    </row>
    <row r="119" spans="1:16" x14ac:dyDescent="0.25">
      <c r="D119" s="11"/>
      <c r="H119" s="32"/>
      <c r="I119" s="32"/>
      <c r="J119" s="32"/>
      <c r="K119" s="32"/>
      <c r="L119" s="32"/>
      <c r="M119" s="32"/>
      <c r="N119" s="32"/>
    </row>
    <row r="120" spans="1:16" x14ac:dyDescent="0.25">
      <c r="D120" s="11"/>
    </row>
    <row r="121" spans="1:16" x14ac:dyDescent="0.25">
      <c r="D121" s="11"/>
    </row>
    <row r="122" spans="1:16" x14ac:dyDescent="0.25">
      <c r="D122" s="11"/>
    </row>
    <row r="123" spans="1:16" x14ac:dyDescent="0.25">
      <c r="D123" s="11"/>
    </row>
    <row r="124" spans="1:16" x14ac:dyDescent="0.25">
      <c r="D124" s="11"/>
    </row>
    <row r="125" spans="1:16" x14ac:dyDescent="0.25">
      <c r="D125" s="11"/>
    </row>
    <row r="126" spans="1:16" x14ac:dyDescent="0.25">
      <c r="D126" s="11"/>
    </row>
    <row r="127" spans="1:16" x14ac:dyDescent="0.25">
      <c r="D127" s="11"/>
    </row>
    <row r="128" spans="1:16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</sheetData>
  <mergeCells count="29">
    <mergeCell ref="A7:C7"/>
    <mergeCell ref="A8:C8"/>
    <mergeCell ref="P9:P12"/>
    <mergeCell ref="K10:K12"/>
    <mergeCell ref="L10:L12"/>
    <mergeCell ref="M10:N10"/>
    <mergeCell ref="M11:M12"/>
    <mergeCell ref="N11:N12"/>
    <mergeCell ref="O1:P1"/>
    <mergeCell ref="B5:P5"/>
    <mergeCell ref="B6:P6"/>
    <mergeCell ref="L2:P2"/>
    <mergeCell ref="L3:P4"/>
    <mergeCell ref="L118:N118"/>
    <mergeCell ref="D9:D12"/>
    <mergeCell ref="E10:E12"/>
    <mergeCell ref="G10:H10"/>
    <mergeCell ref="G11:G12"/>
    <mergeCell ref="H11:H12"/>
    <mergeCell ref="I10:I12"/>
    <mergeCell ref="F10:F12"/>
    <mergeCell ref="E9:I9"/>
    <mergeCell ref="A118:J118"/>
    <mergeCell ref="A9:A12"/>
    <mergeCell ref="C9:C12"/>
    <mergeCell ref="B9:B12"/>
    <mergeCell ref="J9:O9"/>
    <mergeCell ref="J10:J12"/>
    <mergeCell ref="O10:O12"/>
  </mergeCells>
  <pageMargins left="0" right="0" top="0.39370078740157483" bottom="0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2" sqref="C2:D2"/>
    </sheetView>
  </sheetViews>
  <sheetFormatPr defaultColWidth="9.140625" defaultRowHeight="13.5" x14ac:dyDescent="0.25"/>
  <cols>
    <col min="1" max="1" width="15.5703125" style="15" customWidth="1"/>
    <col min="2" max="2" width="16.85546875" style="15" customWidth="1"/>
    <col min="3" max="3" width="47.28515625" style="15" customWidth="1"/>
    <col min="4" max="4" width="17.7109375" style="15" customWidth="1"/>
    <col min="5" max="16384" width="9.140625" style="15"/>
  </cols>
  <sheetData>
    <row r="1" spans="1:4" ht="13.5" customHeight="1" x14ac:dyDescent="0.25">
      <c r="C1" s="278" t="s">
        <v>261</v>
      </c>
      <c r="D1" s="278"/>
    </row>
    <row r="2" spans="1:4" ht="13.5" customHeight="1" x14ac:dyDescent="0.25">
      <c r="C2" s="278" t="s">
        <v>483</v>
      </c>
      <c r="D2" s="278"/>
    </row>
    <row r="3" spans="1:4" ht="13.5" customHeight="1" x14ac:dyDescent="0.25">
      <c r="C3" s="278" t="s">
        <v>256</v>
      </c>
      <c r="D3" s="278"/>
    </row>
    <row r="5" spans="1:4" ht="14.25" x14ac:dyDescent="0.25">
      <c r="A5" s="279" t="s">
        <v>262</v>
      </c>
      <c r="B5" s="279"/>
      <c r="C5" s="279"/>
      <c r="D5" s="279"/>
    </row>
    <row r="6" spans="1:4" ht="14.25" x14ac:dyDescent="0.25">
      <c r="A6" s="280">
        <v>12525000000</v>
      </c>
      <c r="B6" s="280"/>
      <c r="C6" s="280"/>
      <c r="D6" s="280"/>
    </row>
    <row r="7" spans="1:4" x14ac:dyDescent="0.25">
      <c r="A7" s="281" t="s">
        <v>229</v>
      </c>
      <c r="B7" s="281"/>
      <c r="C7" s="281"/>
      <c r="D7" s="281"/>
    </row>
    <row r="8" spans="1:4" ht="5.25" customHeight="1" x14ac:dyDescent="0.25"/>
    <row r="9" spans="1:4" ht="14.25" customHeight="1" x14ac:dyDescent="0.25">
      <c r="A9" s="282" t="s">
        <v>263</v>
      </c>
      <c r="B9" s="282"/>
      <c r="C9" s="282"/>
      <c r="D9" s="282"/>
    </row>
    <row r="10" spans="1:4" ht="13.5" customHeight="1" x14ac:dyDescent="0.25">
      <c r="D10" s="153" t="s">
        <v>158</v>
      </c>
    </row>
    <row r="11" spans="1:4" s="16" customFormat="1" ht="45" customHeight="1" x14ac:dyDescent="0.25">
      <c r="A11" s="157" t="s">
        <v>264</v>
      </c>
      <c r="B11" s="268" t="s">
        <v>265</v>
      </c>
      <c r="C11" s="269"/>
      <c r="D11" s="157" t="s">
        <v>156</v>
      </c>
    </row>
    <row r="12" spans="1:4" s="16" customFormat="1" ht="15.75" customHeight="1" x14ac:dyDescent="0.25">
      <c r="A12" s="157">
        <v>1</v>
      </c>
      <c r="B12" s="268">
        <v>2</v>
      </c>
      <c r="C12" s="269"/>
      <c r="D12" s="157">
        <v>3</v>
      </c>
    </row>
    <row r="13" spans="1:4" ht="15.75" customHeight="1" x14ac:dyDescent="0.25">
      <c r="A13" s="267" t="s">
        <v>266</v>
      </c>
      <c r="B13" s="267"/>
      <c r="C13" s="267"/>
      <c r="D13" s="267"/>
    </row>
    <row r="14" spans="1:4" ht="15.75" customHeight="1" x14ac:dyDescent="0.25">
      <c r="A14" s="154">
        <v>41020100</v>
      </c>
      <c r="B14" s="270" t="s">
        <v>267</v>
      </c>
      <c r="C14" s="271"/>
      <c r="D14" s="160">
        <v>15382000</v>
      </c>
    </row>
    <row r="15" spans="1:4" ht="15.75" customHeight="1" x14ac:dyDescent="0.25">
      <c r="A15" s="156">
        <v>41033900</v>
      </c>
      <c r="B15" s="272" t="s">
        <v>268</v>
      </c>
      <c r="C15" s="273"/>
      <c r="D15" s="161">
        <v>69427900</v>
      </c>
    </row>
    <row r="16" spans="1:4" ht="40.5" customHeight="1" x14ac:dyDescent="0.25">
      <c r="A16" s="156">
        <v>41040200</v>
      </c>
      <c r="B16" s="272" t="s">
        <v>269</v>
      </c>
      <c r="C16" s="273"/>
      <c r="D16" s="161">
        <v>1165450</v>
      </c>
    </row>
    <row r="17" spans="1:4" s="16" customFormat="1" ht="42.75" customHeight="1" x14ac:dyDescent="0.25">
      <c r="A17" s="156">
        <v>41051200</v>
      </c>
      <c r="B17" s="272" t="s">
        <v>242</v>
      </c>
      <c r="C17" s="273"/>
      <c r="D17" s="161">
        <v>149072</v>
      </c>
    </row>
    <row r="18" spans="1:4" ht="16.5" customHeight="1" x14ac:dyDescent="0.25">
      <c r="A18" s="156">
        <v>41053900</v>
      </c>
      <c r="B18" s="272" t="s">
        <v>150</v>
      </c>
      <c r="C18" s="273"/>
      <c r="D18" s="161">
        <v>11232</v>
      </c>
    </row>
    <row r="19" spans="1:4" x14ac:dyDescent="0.25">
      <c r="A19" s="17"/>
      <c r="B19" s="268"/>
      <c r="C19" s="269"/>
      <c r="D19" s="17"/>
    </row>
    <row r="20" spans="1:4" x14ac:dyDescent="0.25">
      <c r="A20" s="267" t="s">
        <v>270</v>
      </c>
      <c r="B20" s="267"/>
      <c r="C20" s="267"/>
      <c r="D20" s="267"/>
    </row>
    <row r="21" spans="1:4" s="18" customFormat="1" ht="14.25" x14ac:dyDescent="0.25">
      <c r="A21" s="158"/>
      <c r="B21" s="274"/>
      <c r="C21" s="275"/>
      <c r="D21" s="158"/>
    </row>
    <row r="22" spans="1:4" ht="14.25" x14ac:dyDescent="0.25">
      <c r="A22" s="17"/>
      <c r="B22" s="274"/>
      <c r="C22" s="275"/>
      <c r="D22" s="17"/>
    </row>
    <row r="23" spans="1:4" ht="14.25" x14ac:dyDescent="0.25">
      <c r="A23" s="17"/>
      <c r="B23" s="274"/>
      <c r="C23" s="275"/>
      <c r="D23" s="17"/>
    </row>
    <row r="24" spans="1:4" s="19" customFormat="1" ht="17.25" customHeight="1" x14ac:dyDescent="0.25">
      <c r="A24" s="159"/>
      <c r="B24" s="274"/>
      <c r="C24" s="275"/>
      <c r="D24" s="159"/>
    </row>
    <row r="25" spans="1:4" ht="15" customHeight="1" x14ac:dyDescent="0.25">
      <c r="A25" s="157" t="s">
        <v>165</v>
      </c>
      <c r="B25" s="276" t="s">
        <v>271</v>
      </c>
      <c r="C25" s="277"/>
      <c r="D25" s="17">
        <f>SUM(D26:D27)</f>
        <v>86135654</v>
      </c>
    </row>
    <row r="26" spans="1:4" ht="15" customHeight="1" x14ac:dyDescent="0.25">
      <c r="A26" s="157" t="s">
        <v>165</v>
      </c>
      <c r="B26" s="276" t="s">
        <v>272</v>
      </c>
      <c r="C26" s="277"/>
      <c r="D26" s="17">
        <f>SUM(D14:D19)</f>
        <v>86135654</v>
      </c>
    </row>
    <row r="27" spans="1:4" ht="15" customHeight="1" x14ac:dyDescent="0.25">
      <c r="A27" s="157" t="s">
        <v>165</v>
      </c>
      <c r="B27" s="276" t="s">
        <v>273</v>
      </c>
      <c r="C27" s="277"/>
      <c r="D27" s="17">
        <f>SUM(D21:D24)</f>
        <v>0</v>
      </c>
    </row>
    <row r="28" spans="1:4" ht="14.25" customHeight="1" x14ac:dyDescent="0.25">
      <c r="A28" s="282" t="s">
        <v>274</v>
      </c>
      <c r="B28" s="282"/>
      <c r="C28" s="282"/>
      <c r="D28" s="282"/>
    </row>
    <row r="29" spans="1:4" ht="13.5" customHeight="1" x14ac:dyDescent="0.25">
      <c r="D29" s="153" t="s">
        <v>158</v>
      </c>
    </row>
    <row r="30" spans="1:4" s="16" customFormat="1" ht="98.25" customHeight="1" x14ac:dyDescent="0.25">
      <c r="A30" s="157" t="s">
        <v>275</v>
      </c>
      <c r="B30" s="157" t="s">
        <v>276</v>
      </c>
      <c r="C30" s="157" t="s">
        <v>277</v>
      </c>
      <c r="D30" s="157" t="s">
        <v>156</v>
      </c>
    </row>
    <row r="31" spans="1:4" s="16" customFormat="1" ht="15.75" customHeight="1" x14ac:dyDescent="0.25">
      <c r="A31" s="157">
        <v>1</v>
      </c>
      <c r="B31" s="157">
        <v>2</v>
      </c>
      <c r="C31" s="157">
        <v>3</v>
      </c>
      <c r="D31" s="157">
        <v>4</v>
      </c>
    </row>
    <row r="32" spans="1:4" ht="15.75" customHeight="1" x14ac:dyDescent="0.25">
      <c r="A32" s="267" t="s">
        <v>278</v>
      </c>
      <c r="B32" s="267"/>
      <c r="C32" s="267"/>
      <c r="D32" s="267"/>
    </row>
    <row r="33" spans="1:4" ht="40.5" customHeight="1" x14ac:dyDescent="0.25">
      <c r="A33" s="187" t="s">
        <v>232</v>
      </c>
      <c r="B33" s="154">
        <v>9770</v>
      </c>
      <c r="C33" s="155" t="s">
        <v>420</v>
      </c>
      <c r="D33" s="160">
        <v>326800</v>
      </c>
    </row>
    <row r="34" spans="1:4" ht="31.9" customHeight="1" x14ac:dyDescent="0.25">
      <c r="A34" s="188" t="s">
        <v>232</v>
      </c>
      <c r="B34" s="156">
        <v>9770</v>
      </c>
      <c r="C34" s="156" t="s">
        <v>421</v>
      </c>
      <c r="D34" s="161">
        <v>20023</v>
      </c>
    </row>
    <row r="35" spans="1:4" ht="15.75" customHeight="1" x14ac:dyDescent="0.25">
      <c r="A35" s="156"/>
      <c r="B35" s="156"/>
      <c r="C35" s="156"/>
      <c r="D35" s="161"/>
    </row>
    <row r="36" spans="1:4" s="16" customFormat="1" hidden="1" x14ac:dyDescent="0.25">
      <c r="A36" s="156"/>
      <c r="B36" s="156"/>
      <c r="C36" s="156"/>
      <c r="D36" s="161"/>
    </row>
    <row r="37" spans="1:4" ht="16.5" hidden="1" customHeight="1" x14ac:dyDescent="0.25">
      <c r="A37" s="156"/>
      <c r="B37" s="156"/>
      <c r="C37" s="156"/>
      <c r="D37" s="161"/>
    </row>
    <row r="38" spans="1:4" hidden="1" x14ac:dyDescent="0.25">
      <c r="A38" s="17"/>
      <c r="B38" s="17"/>
      <c r="C38" s="17"/>
      <c r="D38" s="17"/>
    </row>
    <row r="39" spans="1:4" x14ac:dyDescent="0.25">
      <c r="A39" s="267" t="s">
        <v>279</v>
      </c>
      <c r="B39" s="267"/>
      <c r="C39" s="267"/>
      <c r="D39" s="267"/>
    </row>
    <row r="40" spans="1:4" s="18" customFormat="1" ht="14.25" x14ac:dyDescent="0.25">
      <c r="A40" s="158"/>
      <c r="B40" s="158"/>
      <c r="C40" s="158"/>
      <c r="D40" s="158"/>
    </row>
    <row r="41" spans="1:4" x14ac:dyDescent="0.25">
      <c r="A41" s="17"/>
      <c r="B41" s="17"/>
      <c r="C41" s="17"/>
      <c r="D41" s="17"/>
    </row>
    <row r="42" spans="1:4" hidden="1" x14ac:dyDescent="0.25">
      <c r="A42" s="17"/>
      <c r="B42" s="17"/>
      <c r="C42" s="17"/>
      <c r="D42" s="17"/>
    </row>
    <row r="43" spans="1:4" s="19" customFormat="1" ht="17.25" hidden="1" customHeight="1" x14ac:dyDescent="0.25">
      <c r="A43" s="159"/>
      <c r="B43" s="159"/>
      <c r="C43" s="159"/>
      <c r="D43" s="159"/>
    </row>
    <row r="44" spans="1:4" x14ac:dyDescent="0.25">
      <c r="A44" s="157" t="s">
        <v>165</v>
      </c>
      <c r="B44" s="157"/>
      <c r="C44" s="17" t="s">
        <v>271</v>
      </c>
      <c r="D44" s="17">
        <f>SUM(D45:D46)</f>
        <v>346823</v>
      </c>
    </row>
    <row r="45" spans="1:4" x14ac:dyDescent="0.25">
      <c r="A45" s="157" t="s">
        <v>165</v>
      </c>
      <c r="B45" s="157"/>
      <c r="C45" s="17" t="s">
        <v>272</v>
      </c>
      <c r="D45" s="17">
        <f>SUM(D33:D38)</f>
        <v>346823</v>
      </c>
    </row>
    <row r="46" spans="1:4" x14ac:dyDescent="0.25">
      <c r="A46" s="157" t="s">
        <v>165</v>
      </c>
      <c r="B46" s="157"/>
      <c r="C46" s="17" t="s">
        <v>273</v>
      </c>
      <c r="D46" s="17">
        <f>SUM(D40:D43)</f>
        <v>0</v>
      </c>
    </row>
    <row r="48" spans="1:4" x14ac:dyDescent="0.25">
      <c r="A48" s="266" t="s">
        <v>425</v>
      </c>
      <c r="B48" s="266"/>
      <c r="C48" s="266"/>
      <c r="D48" s="266"/>
    </row>
  </sheetData>
  <mergeCells count="28">
    <mergeCell ref="C1:D1"/>
    <mergeCell ref="A32:D32"/>
    <mergeCell ref="C2:D2"/>
    <mergeCell ref="C3:D3"/>
    <mergeCell ref="A5:D5"/>
    <mergeCell ref="A6:D6"/>
    <mergeCell ref="A7:D7"/>
    <mergeCell ref="B27:C27"/>
    <mergeCell ref="A9:D9"/>
    <mergeCell ref="A13:D13"/>
    <mergeCell ref="A20:D20"/>
    <mergeCell ref="A28:D28"/>
    <mergeCell ref="A48:D48"/>
    <mergeCell ref="A39:D39"/>
    <mergeCell ref="B11:C11"/>
    <mergeCell ref="B12:C12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</mergeCells>
  <pageMargins left="0.11811023622047245" right="0.11811023622047245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3" zoomScale="148" zoomScaleNormal="148" workbookViewId="0">
      <selection activeCell="G36" sqref="G36"/>
    </sheetView>
  </sheetViews>
  <sheetFormatPr defaultColWidth="9.140625" defaultRowHeight="13.5" x14ac:dyDescent="0.25"/>
  <cols>
    <col min="1" max="1" width="9.140625" style="3"/>
    <col min="2" max="3" width="13" style="3" customWidth="1"/>
    <col min="4" max="4" width="20.7109375" style="3" customWidth="1"/>
    <col min="5" max="5" width="56.7109375" style="3" customWidth="1"/>
    <col min="6" max="6" width="5" style="3" customWidth="1"/>
    <col min="7" max="7" width="7.42578125" style="3" customWidth="1"/>
    <col min="8" max="8" width="4.85546875" style="3" customWidth="1"/>
    <col min="9" max="9" width="8.5703125" style="3" customWidth="1"/>
    <col min="10" max="10" width="4.85546875" style="3" customWidth="1"/>
    <col min="11" max="16384" width="9.140625" style="3"/>
  </cols>
  <sheetData>
    <row r="1" spans="1:10" ht="11.25" customHeight="1" x14ac:dyDescent="0.25">
      <c r="G1" s="262" t="s">
        <v>39</v>
      </c>
      <c r="H1" s="262"/>
      <c r="I1" s="262"/>
      <c r="J1" s="60"/>
    </row>
    <row r="2" spans="1:10" ht="8.25" customHeight="1" x14ac:dyDescent="0.25">
      <c r="F2" s="229" t="s">
        <v>258</v>
      </c>
      <c r="G2" s="229"/>
      <c r="H2" s="229"/>
      <c r="I2" s="229"/>
      <c r="J2" s="229"/>
    </row>
    <row r="3" spans="1:10" ht="8.25" customHeight="1" x14ac:dyDescent="0.25">
      <c r="F3" s="229" t="s">
        <v>260</v>
      </c>
      <c r="G3" s="229"/>
      <c r="H3" s="229"/>
      <c r="I3" s="229"/>
      <c r="J3" s="229"/>
    </row>
    <row r="4" spans="1:10" ht="5.25" customHeight="1" x14ac:dyDescent="0.25"/>
    <row r="5" spans="1:10" ht="15" x14ac:dyDescent="0.25">
      <c r="B5" s="235" t="s">
        <v>233</v>
      </c>
      <c r="C5" s="235"/>
      <c r="D5" s="235"/>
      <c r="E5" s="235"/>
      <c r="F5" s="235"/>
      <c r="G5" s="235"/>
      <c r="H5" s="235"/>
      <c r="I5" s="235"/>
      <c r="J5" s="235"/>
    </row>
    <row r="6" spans="1:10" ht="12" customHeight="1" thickBot="1" x14ac:dyDescent="0.3">
      <c r="A6" s="264">
        <v>12525000000</v>
      </c>
      <c r="B6" s="264"/>
      <c r="C6" s="137"/>
      <c r="D6" s="137"/>
      <c r="E6" s="137"/>
      <c r="F6" s="137"/>
      <c r="G6" s="137"/>
      <c r="H6" s="137"/>
      <c r="I6" s="137"/>
      <c r="J6" s="137"/>
    </row>
    <row r="7" spans="1:10" ht="12" customHeight="1" x14ac:dyDescent="0.25">
      <c r="A7" s="265" t="s">
        <v>229</v>
      </c>
      <c r="B7" s="265"/>
      <c r="C7" s="137"/>
      <c r="D7" s="137"/>
      <c r="E7" s="137"/>
      <c r="F7" s="137"/>
      <c r="G7" s="137"/>
      <c r="H7" s="137"/>
      <c r="I7" s="137"/>
      <c r="J7" s="137"/>
    </row>
    <row r="8" spans="1:10" ht="4.5" customHeight="1" x14ac:dyDescent="0.25"/>
    <row r="9" spans="1:10" ht="15" hidden="1" customHeight="1" x14ac:dyDescent="0.25">
      <c r="J9" s="104"/>
    </row>
    <row r="10" spans="1:10" s="105" customFormat="1" ht="26.25" customHeight="1" x14ac:dyDescent="0.25">
      <c r="A10" s="284" t="s">
        <v>203</v>
      </c>
      <c r="B10" s="284" t="s">
        <v>241</v>
      </c>
      <c r="C10" s="284" t="s">
        <v>168</v>
      </c>
      <c r="D10" s="284" t="s">
        <v>240</v>
      </c>
      <c r="E10" s="284" t="s">
        <v>239</v>
      </c>
      <c r="F10" s="283" t="s">
        <v>237</v>
      </c>
      <c r="G10" s="283" t="s">
        <v>236</v>
      </c>
      <c r="H10" s="285" t="s">
        <v>238</v>
      </c>
      <c r="I10" s="283" t="s">
        <v>235</v>
      </c>
      <c r="J10" s="283" t="s">
        <v>234</v>
      </c>
    </row>
    <row r="11" spans="1:10" s="105" customFormat="1" ht="18.75" customHeight="1" x14ac:dyDescent="0.25">
      <c r="A11" s="284"/>
      <c r="B11" s="284"/>
      <c r="C11" s="284"/>
      <c r="D11" s="284"/>
      <c r="E11" s="284"/>
      <c r="F11" s="283"/>
      <c r="G11" s="283"/>
      <c r="H11" s="286"/>
      <c r="I11" s="283"/>
      <c r="J11" s="283"/>
    </row>
    <row r="12" spans="1:10" s="105" customFormat="1" ht="16.5" customHeight="1" x14ac:dyDescent="0.25">
      <c r="A12" s="284"/>
      <c r="B12" s="284"/>
      <c r="C12" s="284"/>
      <c r="D12" s="284"/>
      <c r="E12" s="284"/>
      <c r="F12" s="283"/>
      <c r="G12" s="283"/>
      <c r="H12" s="287"/>
      <c r="I12" s="283"/>
      <c r="J12" s="283"/>
    </row>
    <row r="13" spans="1:10" s="105" customFormat="1" ht="15" customHeight="1" x14ac:dyDescent="0.25">
      <c r="A13" s="106">
        <v>1</v>
      </c>
      <c r="B13" s="106">
        <v>2</v>
      </c>
      <c r="C13" s="106">
        <v>3</v>
      </c>
      <c r="D13" s="106">
        <v>4</v>
      </c>
      <c r="E13" s="106">
        <v>5</v>
      </c>
      <c r="F13" s="106">
        <v>6</v>
      </c>
      <c r="G13" s="106">
        <v>7</v>
      </c>
      <c r="H13" s="139">
        <v>8</v>
      </c>
      <c r="I13" s="106">
        <v>9</v>
      </c>
      <c r="J13" s="106">
        <v>10</v>
      </c>
    </row>
    <row r="14" spans="1:10" s="6" customFormat="1" ht="30" customHeight="1" x14ac:dyDescent="0.25">
      <c r="A14" s="113" t="s">
        <v>182</v>
      </c>
      <c r="B14" s="114"/>
      <c r="C14" s="114"/>
      <c r="D14" s="114" t="s">
        <v>181</v>
      </c>
      <c r="E14" s="107"/>
      <c r="F14" s="107"/>
      <c r="G14" s="145">
        <f>G18+G28+G37+G41</f>
        <v>0</v>
      </c>
      <c r="H14" s="145"/>
      <c r="I14" s="145">
        <f>G14</f>
        <v>0</v>
      </c>
      <c r="J14" s="108"/>
    </row>
    <row r="15" spans="1:10" s="125" customFormat="1" ht="12.75" hidden="1" x14ac:dyDescent="0.25">
      <c r="A15" s="61" t="s">
        <v>184</v>
      </c>
      <c r="B15" s="23">
        <v>1010</v>
      </c>
      <c r="C15" s="61" t="s">
        <v>81</v>
      </c>
      <c r="D15" s="23"/>
      <c r="E15" s="23" t="s">
        <v>127</v>
      </c>
      <c r="F15" s="23"/>
      <c r="G15" s="123">
        <f>G16+G17</f>
        <v>0</v>
      </c>
      <c r="H15" s="123"/>
      <c r="I15" s="123">
        <f>I16+I17</f>
        <v>0</v>
      </c>
      <c r="J15" s="124"/>
    </row>
    <row r="16" spans="1:10" ht="27" hidden="1" customHeight="1" x14ac:dyDescent="0.25">
      <c r="A16" s="4"/>
      <c r="B16" s="26" t="s">
        <v>42</v>
      </c>
      <c r="C16" s="62"/>
      <c r="D16" s="9"/>
      <c r="E16" s="4" t="s">
        <v>245</v>
      </c>
      <c r="F16" s="4"/>
      <c r="G16" s="146"/>
      <c r="H16" s="146"/>
      <c r="I16" s="146">
        <f>G16</f>
        <v>0</v>
      </c>
      <c r="J16" s="20"/>
    </row>
    <row r="17" spans="1:12" ht="15" hidden="1" customHeight="1" x14ac:dyDescent="0.25">
      <c r="A17" s="4"/>
      <c r="B17" s="115"/>
      <c r="C17" s="65"/>
      <c r="D17" s="66"/>
      <c r="E17" s="4"/>
      <c r="F17" s="4"/>
      <c r="G17" s="146"/>
      <c r="H17" s="146"/>
      <c r="I17" s="9"/>
      <c r="J17" s="20"/>
    </row>
    <row r="18" spans="1:12" s="6" customFormat="1" ht="14.25" hidden="1" x14ac:dyDescent="0.25">
      <c r="A18" s="5"/>
      <c r="B18" s="22"/>
      <c r="C18" s="63"/>
      <c r="D18" s="27"/>
      <c r="E18" s="5" t="s">
        <v>43</v>
      </c>
      <c r="F18" s="5"/>
      <c r="G18" s="147">
        <f>G15</f>
        <v>0</v>
      </c>
      <c r="H18" s="147"/>
      <c r="I18" s="147">
        <f>I15</f>
        <v>0</v>
      </c>
      <c r="J18" s="21"/>
    </row>
    <row r="19" spans="1:12" s="6" customFormat="1" ht="3" hidden="1" customHeight="1" x14ac:dyDescent="0.25">
      <c r="A19" s="5"/>
      <c r="B19" s="22"/>
      <c r="C19" s="63"/>
      <c r="D19" s="27"/>
      <c r="E19" s="5"/>
      <c r="F19" s="5"/>
      <c r="G19" s="147"/>
      <c r="H19" s="147"/>
      <c r="I19" s="22"/>
      <c r="J19" s="21"/>
    </row>
    <row r="20" spans="1:12" s="125" customFormat="1" ht="12.75" x14ac:dyDescent="0.25">
      <c r="A20" s="61" t="s">
        <v>194</v>
      </c>
      <c r="B20" s="23">
        <v>7310</v>
      </c>
      <c r="C20" s="61" t="s">
        <v>123</v>
      </c>
      <c r="D20" s="28"/>
      <c r="E20" s="23" t="s">
        <v>204</v>
      </c>
      <c r="F20" s="23"/>
      <c r="G20" s="123">
        <f>G22+G21</f>
        <v>0</v>
      </c>
      <c r="H20" s="123"/>
      <c r="I20" s="123">
        <f>G20</f>
        <v>0</v>
      </c>
      <c r="J20" s="124"/>
    </row>
    <row r="21" spans="1:12" ht="13.5" customHeight="1" x14ac:dyDescent="0.25">
      <c r="A21" s="26"/>
      <c r="B21" s="116">
        <v>3122</v>
      </c>
      <c r="C21" s="117"/>
      <c r="D21" s="66"/>
      <c r="E21" s="4" t="s">
        <v>246</v>
      </c>
      <c r="F21" s="4"/>
      <c r="G21" s="148"/>
      <c r="H21" s="149"/>
      <c r="I21" s="146">
        <f>G21</f>
        <v>0</v>
      </c>
      <c r="J21" s="20"/>
    </row>
    <row r="22" spans="1:12" ht="27.75" customHeight="1" x14ac:dyDescent="0.25">
      <c r="A22" s="26"/>
      <c r="B22" s="116">
        <v>3122</v>
      </c>
      <c r="C22" s="117"/>
      <c r="D22" s="66"/>
      <c r="E22" s="4" t="s">
        <v>208</v>
      </c>
      <c r="F22" s="4"/>
      <c r="G22" s="146"/>
      <c r="H22" s="146"/>
      <c r="I22" s="146">
        <f>G22</f>
        <v>0</v>
      </c>
      <c r="J22" s="20"/>
    </row>
    <row r="23" spans="1:12" s="125" customFormat="1" ht="22.5" hidden="1" customHeight="1" x14ac:dyDescent="0.25">
      <c r="A23" s="61" t="s">
        <v>196</v>
      </c>
      <c r="B23" s="118">
        <v>7330</v>
      </c>
      <c r="C23" s="119" t="s">
        <v>123</v>
      </c>
      <c r="D23" s="120"/>
      <c r="E23" s="23" t="s">
        <v>205</v>
      </c>
      <c r="F23" s="23"/>
      <c r="G23" s="123">
        <f>G24</f>
        <v>0</v>
      </c>
      <c r="H23" s="123"/>
      <c r="I23" s="123">
        <f t="shared" ref="I23:I24" si="0">G23</f>
        <v>0</v>
      </c>
      <c r="J23" s="124"/>
    </row>
    <row r="24" spans="1:12" ht="27" hidden="1" x14ac:dyDescent="0.25">
      <c r="A24" s="26"/>
      <c r="B24" s="116">
        <v>3122</v>
      </c>
      <c r="C24" s="117"/>
      <c r="D24" s="66"/>
      <c r="E24" s="4" t="s">
        <v>206</v>
      </c>
      <c r="F24" s="4"/>
      <c r="G24" s="146"/>
      <c r="H24" s="146"/>
      <c r="I24" s="146">
        <f t="shared" si="0"/>
        <v>0</v>
      </c>
      <c r="J24" s="20"/>
    </row>
    <row r="25" spans="1:12" ht="13.5" hidden="1" customHeight="1" x14ac:dyDescent="0.25">
      <c r="A25" s="26"/>
      <c r="B25" s="116"/>
      <c r="C25" s="117"/>
      <c r="D25" s="66"/>
      <c r="E25" s="4" t="s">
        <v>111</v>
      </c>
      <c r="F25" s="4"/>
      <c r="G25" s="146"/>
      <c r="H25" s="146"/>
      <c r="I25" s="9"/>
      <c r="J25" s="20"/>
    </row>
    <row r="26" spans="1:12" ht="13.5" hidden="1" customHeight="1" x14ac:dyDescent="0.25">
      <c r="A26" s="26"/>
      <c r="B26" s="116"/>
      <c r="C26" s="117"/>
      <c r="D26" s="66"/>
      <c r="E26" s="4" t="s">
        <v>110</v>
      </c>
      <c r="F26" s="4"/>
      <c r="G26" s="149"/>
      <c r="H26" s="149"/>
      <c r="I26" s="9"/>
      <c r="J26" s="20"/>
    </row>
    <row r="27" spans="1:12" ht="3" customHeight="1" x14ac:dyDescent="0.25">
      <c r="A27" s="26"/>
      <c r="B27" s="121"/>
      <c r="C27" s="65"/>
      <c r="D27" s="66"/>
      <c r="E27" s="4"/>
      <c r="F27" s="4"/>
      <c r="G27" s="146"/>
      <c r="H27" s="146"/>
      <c r="I27" s="9"/>
      <c r="J27" s="20"/>
    </row>
    <row r="28" spans="1:12" s="6" customFormat="1" ht="14.25" x14ac:dyDescent="0.25">
      <c r="A28" s="34"/>
      <c r="B28" s="22"/>
      <c r="C28" s="63"/>
      <c r="D28" s="27"/>
      <c r="E28" s="5" t="s">
        <v>44</v>
      </c>
      <c r="F28" s="5"/>
      <c r="G28" s="147">
        <f>G23+G20</f>
        <v>0</v>
      </c>
      <c r="H28" s="147"/>
      <c r="I28" s="147">
        <f>G28</f>
        <v>0</v>
      </c>
      <c r="J28" s="21"/>
    </row>
    <row r="29" spans="1:12" s="25" customFormat="1" ht="14.25" x14ac:dyDescent="0.25">
      <c r="A29" s="61" t="s">
        <v>194</v>
      </c>
      <c r="B29" s="23">
        <v>7310</v>
      </c>
      <c r="C29" s="61" t="s">
        <v>123</v>
      </c>
      <c r="D29" s="28"/>
      <c r="E29" s="23" t="s">
        <v>204</v>
      </c>
      <c r="F29" s="23"/>
      <c r="G29" s="123">
        <f>SUM(G30:G36)</f>
        <v>0</v>
      </c>
      <c r="H29" s="123"/>
      <c r="I29" s="123">
        <f t="shared" ref="I29" si="1">SUM(I30:I36)</f>
        <v>0</v>
      </c>
      <c r="J29" s="24"/>
    </row>
    <row r="30" spans="1:12" s="6" customFormat="1" ht="27" x14ac:dyDescent="0.25">
      <c r="A30" s="34"/>
      <c r="B30" s="9">
        <v>3132</v>
      </c>
      <c r="C30" s="63"/>
      <c r="D30" s="27"/>
      <c r="E30" s="4" t="s">
        <v>227</v>
      </c>
      <c r="F30" s="4"/>
      <c r="G30" s="146"/>
      <c r="H30" s="146"/>
      <c r="I30" s="146">
        <f t="shared" ref="I30:I41" si="2">G30</f>
        <v>0</v>
      </c>
      <c r="J30" s="21"/>
      <c r="L30" s="152" t="s">
        <v>247</v>
      </c>
    </row>
    <row r="31" spans="1:12" s="6" customFormat="1" ht="25.5" hidden="1" customHeight="1" x14ac:dyDescent="0.25">
      <c r="A31" s="34"/>
      <c r="B31" s="22">
        <v>3132</v>
      </c>
      <c r="C31" s="63"/>
      <c r="D31" s="27"/>
      <c r="E31" s="4" t="s">
        <v>228</v>
      </c>
      <c r="F31" s="5"/>
      <c r="G31" s="146"/>
      <c r="H31" s="146"/>
      <c r="I31" s="146">
        <f t="shared" si="2"/>
        <v>0</v>
      </c>
      <c r="J31" s="21"/>
    </row>
    <row r="32" spans="1:12" s="125" customFormat="1" ht="38.25" hidden="1" x14ac:dyDescent="0.25">
      <c r="A32" s="61" t="s">
        <v>183</v>
      </c>
      <c r="B32" s="61" t="s">
        <v>122</v>
      </c>
      <c r="C32" s="61" t="s">
        <v>78</v>
      </c>
      <c r="D32" s="23"/>
      <c r="E32" s="122" t="s">
        <v>126</v>
      </c>
      <c r="F32" s="23"/>
      <c r="G32" s="123">
        <f>G33</f>
        <v>0</v>
      </c>
      <c r="H32" s="123"/>
      <c r="I32" s="123">
        <f t="shared" si="2"/>
        <v>0</v>
      </c>
      <c r="J32" s="124"/>
    </row>
    <row r="33" spans="1:10" ht="40.5" hidden="1" x14ac:dyDescent="0.25">
      <c r="A33" s="26"/>
      <c r="B33" s="9">
        <v>3132</v>
      </c>
      <c r="C33" s="62"/>
      <c r="D33" s="9"/>
      <c r="E33" s="4" t="s">
        <v>207</v>
      </c>
      <c r="F33" s="4"/>
      <c r="G33" s="146"/>
      <c r="H33" s="146"/>
      <c r="I33" s="146">
        <f t="shared" si="2"/>
        <v>0</v>
      </c>
      <c r="J33" s="20"/>
    </row>
    <row r="34" spans="1:10" ht="27" hidden="1" x14ac:dyDescent="0.25">
      <c r="A34" s="26"/>
      <c r="B34" s="9"/>
      <c r="C34" s="62"/>
      <c r="D34" s="29"/>
      <c r="E34" s="4" t="s">
        <v>95</v>
      </c>
      <c r="F34" s="4"/>
      <c r="G34" s="146"/>
      <c r="H34" s="146"/>
      <c r="I34" s="147">
        <f t="shared" si="2"/>
        <v>0</v>
      </c>
      <c r="J34" s="20"/>
    </row>
    <row r="35" spans="1:10" s="125" customFormat="1" ht="12.75" hidden="1" x14ac:dyDescent="0.25">
      <c r="A35" s="61"/>
      <c r="B35" s="23"/>
      <c r="C35" s="61"/>
      <c r="D35" s="28"/>
      <c r="E35" s="23"/>
      <c r="F35" s="23"/>
      <c r="G35" s="123"/>
      <c r="H35" s="123"/>
      <c r="I35" s="123"/>
      <c r="J35" s="124"/>
    </row>
    <row r="36" spans="1:10" x14ac:dyDescent="0.25">
      <c r="A36" s="26"/>
      <c r="B36" s="9">
        <v>3132</v>
      </c>
      <c r="C36" s="62"/>
      <c r="D36" s="29"/>
      <c r="E36" s="4" t="s">
        <v>248</v>
      </c>
      <c r="F36" s="4"/>
      <c r="G36" s="146"/>
      <c r="H36" s="146"/>
      <c r="I36" s="146">
        <f t="shared" si="2"/>
        <v>0</v>
      </c>
      <c r="J36" s="20"/>
    </row>
    <row r="37" spans="1:10" s="25" customFormat="1" ht="14.25" customHeight="1" x14ac:dyDescent="0.25">
      <c r="A37" s="35"/>
      <c r="B37" s="23"/>
      <c r="C37" s="61"/>
      <c r="D37" s="23"/>
      <c r="E37" s="5" t="s">
        <v>41</v>
      </c>
      <c r="F37" s="9"/>
      <c r="G37" s="150"/>
      <c r="H37" s="150"/>
      <c r="I37" s="150">
        <f>I32+I35+I29</f>
        <v>0</v>
      </c>
      <c r="J37" s="24"/>
    </row>
    <row r="38" spans="1:10" ht="4.5" customHeight="1" x14ac:dyDescent="0.25">
      <c r="A38" s="26"/>
      <c r="B38" s="9"/>
      <c r="C38" s="62"/>
      <c r="D38" s="9"/>
      <c r="E38" s="4"/>
      <c r="F38" s="4"/>
      <c r="G38" s="146"/>
      <c r="H38" s="146"/>
      <c r="I38" s="147"/>
      <c r="J38" s="20"/>
    </row>
    <row r="39" spans="1:10" s="125" customFormat="1" ht="24" customHeight="1" x14ac:dyDescent="0.25">
      <c r="A39" s="61" t="s">
        <v>196</v>
      </c>
      <c r="B39" s="118">
        <v>7330</v>
      </c>
      <c r="C39" s="119" t="s">
        <v>123</v>
      </c>
      <c r="D39" s="120"/>
      <c r="E39" s="23" t="s">
        <v>205</v>
      </c>
      <c r="F39" s="23"/>
      <c r="G39" s="123">
        <f>G40</f>
        <v>0</v>
      </c>
      <c r="H39" s="123"/>
      <c r="I39" s="123">
        <f>I40</f>
        <v>0</v>
      </c>
      <c r="J39" s="124"/>
    </row>
    <row r="40" spans="1:10" ht="14.25" customHeight="1" x14ac:dyDescent="0.25">
      <c r="A40" s="26"/>
      <c r="B40" s="9">
        <v>3142</v>
      </c>
      <c r="C40" s="62"/>
      <c r="D40" s="9"/>
      <c r="E40" s="4" t="s">
        <v>209</v>
      </c>
      <c r="F40" s="4"/>
      <c r="G40" s="146"/>
      <c r="H40" s="146"/>
      <c r="I40" s="146">
        <f t="shared" si="2"/>
        <v>0</v>
      </c>
      <c r="J40" s="20"/>
    </row>
    <row r="41" spans="1:10" s="6" customFormat="1" ht="14.25" x14ac:dyDescent="0.25">
      <c r="A41" s="34"/>
      <c r="B41" s="22"/>
      <c r="C41" s="63"/>
      <c r="D41" s="22"/>
      <c r="E41" s="5" t="s">
        <v>40</v>
      </c>
      <c r="F41" s="5"/>
      <c r="G41" s="147">
        <f>G39</f>
        <v>0</v>
      </c>
      <c r="H41" s="147"/>
      <c r="I41" s="147">
        <f t="shared" si="2"/>
        <v>0</v>
      </c>
      <c r="J41" s="21"/>
    </row>
    <row r="42" spans="1:10" s="6" customFormat="1" ht="4.5" customHeight="1" x14ac:dyDescent="0.25">
      <c r="A42" s="34"/>
      <c r="B42" s="22"/>
      <c r="C42" s="63"/>
      <c r="D42" s="22"/>
      <c r="E42" s="5"/>
      <c r="F42" s="5"/>
      <c r="G42" s="147"/>
      <c r="H42" s="147"/>
      <c r="I42" s="147"/>
      <c r="J42" s="21"/>
    </row>
    <row r="43" spans="1:10" s="6" customFormat="1" ht="14.25" customHeight="1" x14ac:dyDescent="0.25">
      <c r="A43" s="109" t="s">
        <v>165</v>
      </c>
      <c r="B43" s="110" t="s">
        <v>165</v>
      </c>
      <c r="C43" s="111" t="s">
        <v>165</v>
      </c>
      <c r="D43" s="22" t="s">
        <v>180</v>
      </c>
      <c r="E43" s="109" t="s">
        <v>165</v>
      </c>
      <c r="F43" s="109" t="s">
        <v>165</v>
      </c>
      <c r="G43" s="151" t="s">
        <v>165</v>
      </c>
      <c r="H43" s="151"/>
      <c r="I43" s="147">
        <f>I14</f>
        <v>0</v>
      </c>
      <c r="J43" s="112" t="s">
        <v>165</v>
      </c>
    </row>
    <row r="44" spans="1:10" s="25" customFormat="1" ht="13.5" hidden="1" customHeight="1" x14ac:dyDescent="0.25">
      <c r="A44" s="7"/>
      <c r="B44" s="23">
        <v>6310</v>
      </c>
      <c r="C44" s="61" t="s">
        <v>106</v>
      </c>
      <c r="D44" s="23"/>
      <c r="E44" s="23" t="s">
        <v>107</v>
      </c>
      <c r="F44" s="23"/>
      <c r="G44" s="24">
        <f>SUM(G45:G45)</f>
        <v>0</v>
      </c>
      <c r="H44" s="24"/>
      <c r="I44" s="7"/>
      <c r="J44" s="24">
        <f>G44</f>
        <v>0</v>
      </c>
    </row>
    <row r="45" spans="1:10" ht="12.75" hidden="1" customHeight="1" x14ac:dyDescent="0.25">
      <c r="A45" s="4"/>
      <c r="B45" s="9">
        <v>3142</v>
      </c>
      <c r="C45" s="64"/>
      <c r="D45" s="56"/>
      <c r="E45" s="4" t="s">
        <v>112</v>
      </c>
      <c r="F45" s="4"/>
      <c r="G45" s="20"/>
      <c r="H45" s="20"/>
      <c r="I45" s="4"/>
      <c r="J45" s="20">
        <f>G45</f>
        <v>0</v>
      </c>
    </row>
    <row r="46" spans="1:10" s="6" customFormat="1" ht="14.25" hidden="1" x14ac:dyDescent="0.25">
      <c r="A46" s="5"/>
      <c r="B46" s="5"/>
      <c r="C46" s="34"/>
      <c r="D46" s="5"/>
      <c r="E46" s="5" t="s">
        <v>40</v>
      </c>
      <c r="F46" s="5"/>
      <c r="G46" s="21">
        <f>SUM(G45:G45)</f>
        <v>0</v>
      </c>
      <c r="H46" s="21"/>
      <c r="I46" s="5"/>
      <c r="J46" s="21">
        <f t="shared" ref="J46" si="3">G46</f>
        <v>0</v>
      </c>
    </row>
    <row r="47" spans="1:10" s="6" customFormat="1" ht="4.5" hidden="1" customHeight="1" x14ac:dyDescent="0.25">
      <c r="A47" s="5"/>
      <c r="B47" s="5"/>
      <c r="C47" s="34"/>
      <c r="D47" s="5"/>
      <c r="E47" s="5"/>
      <c r="F47" s="5"/>
      <c r="G47" s="21"/>
      <c r="H47" s="21"/>
      <c r="I47" s="5"/>
      <c r="J47" s="21"/>
    </row>
    <row r="48" spans="1:10" s="25" customFormat="1" ht="14.25" hidden="1" x14ac:dyDescent="0.25">
      <c r="A48" s="7"/>
      <c r="B48" s="7">
        <v>6051</v>
      </c>
      <c r="C48" s="35" t="s">
        <v>83</v>
      </c>
      <c r="D48" s="7"/>
      <c r="E48" s="7" t="s">
        <v>114</v>
      </c>
      <c r="F48" s="7"/>
      <c r="G48" s="24">
        <f>G49</f>
        <v>0</v>
      </c>
      <c r="H48" s="24"/>
      <c r="I48" s="7"/>
      <c r="J48" s="24">
        <f>G48</f>
        <v>0</v>
      </c>
    </row>
    <row r="49" spans="1:10" ht="27" hidden="1" x14ac:dyDescent="0.25">
      <c r="A49" s="4"/>
      <c r="B49" s="4">
        <v>3210</v>
      </c>
      <c r="C49" s="26"/>
      <c r="D49" s="4"/>
      <c r="E49" s="4" t="s">
        <v>97</v>
      </c>
      <c r="F49" s="4"/>
      <c r="G49" s="20"/>
      <c r="H49" s="20"/>
      <c r="I49" s="4"/>
      <c r="J49" s="24">
        <f t="shared" ref="J49:J52" si="4">G49</f>
        <v>0</v>
      </c>
    </row>
    <row r="50" spans="1:10" s="25" customFormat="1" ht="28.5" hidden="1" x14ac:dyDescent="0.25">
      <c r="A50" s="7"/>
      <c r="B50" s="7">
        <v>6052</v>
      </c>
      <c r="C50" s="35" t="s">
        <v>83</v>
      </c>
      <c r="D50" s="7"/>
      <c r="E50" s="7" t="s">
        <v>115</v>
      </c>
      <c r="F50" s="7"/>
      <c r="G50" s="24"/>
      <c r="H50" s="24"/>
      <c r="I50" s="7"/>
      <c r="J50" s="24">
        <f t="shared" si="4"/>
        <v>0</v>
      </c>
    </row>
    <row r="51" spans="1:10" ht="27" hidden="1" x14ac:dyDescent="0.25">
      <c r="A51" s="4"/>
      <c r="B51" s="4">
        <v>3210</v>
      </c>
      <c r="C51" s="26"/>
      <c r="D51" s="4"/>
      <c r="E51" s="4" t="s">
        <v>98</v>
      </c>
      <c r="F51" s="4"/>
      <c r="G51" s="20"/>
      <c r="H51" s="20"/>
      <c r="I51" s="4"/>
      <c r="J51" s="24">
        <f t="shared" si="4"/>
        <v>0</v>
      </c>
    </row>
    <row r="52" spans="1:10" s="6" customFormat="1" ht="14.25" hidden="1" x14ac:dyDescent="0.25">
      <c r="A52" s="5"/>
      <c r="B52" s="5"/>
      <c r="C52" s="34"/>
      <c r="D52" s="5"/>
      <c r="E52" s="5" t="s">
        <v>99</v>
      </c>
      <c r="F52" s="5"/>
      <c r="G52" s="21">
        <f>G48+G50</f>
        <v>0</v>
      </c>
      <c r="H52" s="21"/>
      <c r="I52" s="5"/>
      <c r="J52" s="24">
        <f t="shared" si="4"/>
        <v>0</v>
      </c>
    </row>
    <row r="53" spans="1:10" s="6" customFormat="1" ht="14.25" hidden="1" x14ac:dyDescent="0.25">
      <c r="A53" s="5"/>
      <c r="B53" s="5"/>
      <c r="C53" s="34"/>
      <c r="D53" s="5"/>
      <c r="E53" s="5"/>
      <c r="F53" s="5"/>
      <c r="G53" s="21"/>
      <c r="H53" s="21"/>
      <c r="I53" s="5"/>
      <c r="J53" s="21"/>
    </row>
    <row r="54" spans="1:10" s="6" customFormat="1" ht="14.25" hidden="1" x14ac:dyDescent="0.25">
      <c r="A54" s="5"/>
      <c r="B54" s="5"/>
      <c r="C54" s="34"/>
      <c r="D54" s="5"/>
      <c r="E54" s="5"/>
      <c r="F54" s="5"/>
      <c r="G54" s="21"/>
      <c r="H54" s="21"/>
      <c r="I54" s="5"/>
      <c r="J54" s="21"/>
    </row>
    <row r="55" spans="1:10" s="6" customFormat="1" ht="14.25" hidden="1" x14ac:dyDescent="0.25">
      <c r="A55" s="5"/>
      <c r="B55" s="5"/>
      <c r="C55" s="34"/>
      <c r="D55" s="5"/>
      <c r="E55" s="5"/>
      <c r="F55" s="5"/>
      <c r="G55" s="21"/>
      <c r="H55" s="21"/>
      <c r="I55" s="5"/>
      <c r="J55" s="21"/>
    </row>
    <row r="56" spans="1:10" s="6" customFormat="1" ht="3" hidden="1" customHeight="1" x14ac:dyDescent="0.25">
      <c r="A56" s="5"/>
      <c r="B56" s="5"/>
      <c r="C56" s="5"/>
      <c r="D56" s="5"/>
      <c r="E56" s="5"/>
      <c r="F56" s="5"/>
      <c r="G56" s="21"/>
      <c r="H56" s="21"/>
      <c r="I56" s="5"/>
      <c r="J56" s="21"/>
    </row>
    <row r="57" spans="1:10" s="6" customFormat="1" ht="3" hidden="1" customHeight="1" x14ac:dyDescent="0.25">
      <c r="A57" s="30"/>
      <c r="B57" s="30"/>
      <c r="C57" s="30"/>
      <c r="D57" s="30"/>
      <c r="E57" s="30"/>
      <c r="F57" s="30"/>
      <c r="G57" s="31"/>
      <c r="H57" s="31"/>
      <c r="I57" s="30"/>
      <c r="J57" s="31"/>
    </row>
    <row r="58" spans="1:10" s="6" customFormat="1" ht="3" hidden="1" customHeight="1" x14ac:dyDescent="0.25">
      <c r="A58" s="30"/>
      <c r="B58" s="30"/>
      <c r="C58" s="30"/>
      <c r="D58" s="30"/>
      <c r="E58" s="30"/>
      <c r="F58" s="30"/>
      <c r="G58" s="31"/>
      <c r="H58" s="31"/>
      <c r="I58" s="30"/>
      <c r="J58" s="31"/>
    </row>
    <row r="59" spans="1:10" s="6" customFormat="1" ht="3" hidden="1" customHeight="1" x14ac:dyDescent="0.25">
      <c r="A59" s="30"/>
      <c r="B59" s="30"/>
      <c r="C59" s="30"/>
      <c r="D59" s="30"/>
      <c r="E59" s="30"/>
      <c r="F59" s="30"/>
      <c r="G59" s="31"/>
      <c r="H59" s="31"/>
      <c r="I59" s="30"/>
      <c r="J59" s="31"/>
    </row>
    <row r="60" spans="1:10" s="6" customFormat="1" ht="3" hidden="1" customHeight="1" x14ac:dyDescent="0.25">
      <c r="A60" s="30"/>
      <c r="B60" s="30"/>
      <c r="C60" s="30"/>
      <c r="D60" s="30"/>
      <c r="E60" s="30"/>
      <c r="F60" s="30"/>
      <c r="G60" s="31"/>
      <c r="H60" s="31"/>
      <c r="I60" s="30"/>
      <c r="J60" s="31"/>
    </row>
    <row r="61" spans="1:10" s="6" customFormat="1" ht="3" hidden="1" customHeight="1" x14ac:dyDescent="0.25">
      <c r="A61" s="30"/>
      <c r="B61" s="30"/>
      <c r="C61" s="30"/>
      <c r="D61" s="30"/>
      <c r="E61" s="30"/>
      <c r="F61" s="30"/>
      <c r="G61" s="31"/>
      <c r="H61" s="31"/>
      <c r="I61" s="30"/>
      <c r="J61" s="31"/>
    </row>
    <row r="62" spans="1:10" s="6" customFormat="1" ht="3" hidden="1" customHeight="1" x14ac:dyDescent="0.25">
      <c r="A62" s="30"/>
      <c r="B62" s="30"/>
      <c r="C62" s="30"/>
      <c r="D62" s="30"/>
      <c r="E62" s="30"/>
      <c r="F62" s="30"/>
      <c r="G62" s="31"/>
      <c r="H62" s="31"/>
      <c r="I62" s="30"/>
      <c r="J62" s="31"/>
    </row>
    <row r="63" spans="1:10" s="6" customFormat="1" ht="3" hidden="1" customHeight="1" x14ac:dyDescent="0.25">
      <c r="A63" s="30"/>
      <c r="B63" s="30"/>
      <c r="C63" s="30"/>
      <c r="D63" s="30"/>
      <c r="E63" s="30"/>
      <c r="F63" s="30"/>
      <c r="G63" s="31"/>
      <c r="H63" s="31"/>
      <c r="I63" s="30"/>
      <c r="J63" s="31"/>
    </row>
    <row r="64" spans="1:10" ht="3" customHeight="1" x14ac:dyDescent="0.25">
      <c r="B64" s="32"/>
      <c r="C64" s="32"/>
      <c r="D64" s="32"/>
      <c r="E64" s="32"/>
      <c r="F64" s="32"/>
      <c r="G64" s="33"/>
      <c r="H64" s="33"/>
      <c r="I64" s="32"/>
      <c r="J64" s="33"/>
    </row>
    <row r="65" spans="1:8" ht="3.75" hidden="1" customHeight="1" x14ac:dyDescent="0.25"/>
    <row r="66" spans="1:8" hidden="1" x14ac:dyDescent="0.25"/>
    <row r="67" spans="1:8" ht="13.5" customHeight="1" x14ac:dyDescent="0.25">
      <c r="A67" s="246" t="s">
        <v>280</v>
      </c>
      <c r="B67" s="246"/>
      <c r="C67" s="246"/>
      <c r="D67" s="246"/>
      <c r="E67" s="246"/>
      <c r="F67" s="246"/>
      <c r="G67" s="246"/>
      <c r="H67" s="138"/>
    </row>
  </sheetData>
  <mergeCells count="17">
    <mergeCell ref="A67:G67"/>
    <mergeCell ref="A10:A12"/>
    <mergeCell ref="E10:E12"/>
    <mergeCell ref="G10:G12"/>
    <mergeCell ref="D10:D12"/>
    <mergeCell ref="C10:C12"/>
    <mergeCell ref="J10:J12"/>
    <mergeCell ref="F10:F12"/>
    <mergeCell ref="G1:I1"/>
    <mergeCell ref="B10:B12"/>
    <mergeCell ref="B5:J5"/>
    <mergeCell ref="I10:I12"/>
    <mergeCell ref="F2:J2"/>
    <mergeCell ref="F3:J3"/>
    <mergeCell ref="H10:H12"/>
    <mergeCell ref="A6:B6"/>
    <mergeCell ref="A7:B7"/>
  </mergeCells>
  <pageMargins left="0.11811023622047245" right="0.11811023622047245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="124" zoomScaleNormal="124" workbookViewId="0">
      <selection activeCell="B2" sqref="B2"/>
    </sheetView>
  </sheetViews>
  <sheetFormatPr defaultColWidth="9.140625" defaultRowHeight="11.25" x14ac:dyDescent="0.25"/>
  <cols>
    <col min="1" max="1" width="9.28515625" style="11" hidden="1" customWidth="1"/>
    <col min="2" max="2" width="6.7109375" style="11" customWidth="1"/>
    <col min="3" max="3" width="9.140625" style="11"/>
    <col min="4" max="4" width="8.140625" style="11" customWidth="1"/>
    <col min="5" max="5" width="24.7109375" style="11" customWidth="1"/>
    <col min="6" max="6" width="32.85546875" style="11" customWidth="1"/>
    <col min="7" max="10" width="9.85546875" style="11" customWidth="1"/>
    <col min="11" max="16384" width="9.140625" style="11"/>
  </cols>
  <sheetData>
    <row r="1" spans="1:11" ht="9.75" customHeight="1" x14ac:dyDescent="0.25">
      <c r="E1" s="38"/>
      <c r="F1" s="229" t="s">
        <v>39</v>
      </c>
      <c r="G1" s="229"/>
      <c r="H1" s="229"/>
      <c r="I1" s="229"/>
      <c r="J1" s="229"/>
    </row>
    <row r="2" spans="1:11" ht="13.5" customHeight="1" x14ac:dyDescent="0.25">
      <c r="E2" s="38"/>
      <c r="F2" s="229" t="s">
        <v>484</v>
      </c>
      <c r="G2" s="229"/>
      <c r="H2" s="229"/>
      <c r="I2" s="229"/>
      <c r="J2" s="229"/>
    </row>
    <row r="3" spans="1:11" ht="9.75" customHeight="1" x14ac:dyDescent="0.25">
      <c r="E3" s="38"/>
      <c r="F3" s="229" t="s">
        <v>259</v>
      </c>
      <c r="G3" s="229"/>
      <c r="H3" s="229"/>
      <c r="I3" s="229"/>
      <c r="J3" s="229"/>
    </row>
    <row r="4" spans="1:11" ht="8.25" customHeight="1" x14ac:dyDescent="0.25"/>
    <row r="5" spans="1:11" hidden="1" x14ac:dyDescent="0.25"/>
    <row r="6" spans="1:11" hidden="1" x14ac:dyDescent="0.25"/>
    <row r="7" spans="1:11" ht="15" x14ac:dyDescent="0.25">
      <c r="A7" s="251" t="s">
        <v>426</v>
      </c>
      <c r="B7" s="251"/>
      <c r="C7" s="251"/>
      <c r="D7" s="251"/>
      <c r="E7" s="251"/>
      <c r="F7" s="251"/>
      <c r="G7" s="251"/>
      <c r="H7" s="251"/>
      <c r="I7" s="251"/>
      <c r="J7" s="251"/>
    </row>
    <row r="8" spans="1:11" ht="12" thickBot="1" x14ac:dyDescent="0.3">
      <c r="B8" s="291">
        <v>12525000000</v>
      </c>
      <c r="C8" s="291"/>
      <c r="D8" s="291"/>
    </row>
    <row r="9" spans="1:11" x14ac:dyDescent="0.25">
      <c r="B9" s="292" t="s">
        <v>229</v>
      </c>
      <c r="C9" s="292"/>
      <c r="D9" s="292"/>
      <c r="G9" s="262" t="s">
        <v>158</v>
      </c>
      <c r="H9" s="262"/>
      <c r="I9" s="262"/>
      <c r="J9" s="262"/>
    </row>
    <row r="10" spans="1:11" ht="15" customHeight="1" x14ac:dyDescent="0.25">
      <c r="B10" s="284" t="s">
        <v>203</v>
      </c>
      <c r="C10" s="284" t="s">
        <v>167</v>
      </c>
      <c r="D10" s="284" t="s">
        <v>168</v>
      </c>
      <c r="E10" s="284" t="s">
        <v>170</v>
      </c>
      <c r="F10" s="288" t="s">
        <v>210</v>
      </c>
      <c r="G10" s="289" t="s">
        <v>211</v>
      </c>
      <c r="H10" s="290" t="s">
        <v>156</v>
      </c>
      <c r="I10" s="290" t="s">
        <v>2</v>
      </c>
      <c r="J10" s="290" t="s">
        <v>3</v>
      </c>
      <c r="K10" s="290"/>
    </row>
    <row r="11" spans="1:11" s="68" customFormat="1" ht="75" customHeight="1" x14ac:dyDescent="0.25">
      <c r="A11" s="130"/>
      <c r="B11" s="284"/>
      <c r="C11" s="284"/>
      <c r="D11" s="284"/>
      <c r="E11" s="284"/>
      <c r="F11" s="288"/>
      <c r="G11" s="289"/>
      <c r="H11" s="290"/>
      <c r="I11" s="290"/>
      <c r="J11" s="128" t="s">
        <v>179</v>
      </c>
      <c r="K11" s="128" t="s">
        <v>231</v>
      </c>
    </row>
    <row r="12" spans="1:11" s="68" customFormat="1" ht="15" customHeight="1" x14ac:dyDescent="0.25">
      <c r="A12" s="130"/>
      <c r="B12" s="106">
        <v>1</v>
      </c>
      <c r="C12" s="106">
        <v>2</v>
      </c>
      <c r="D12" s="106">
        <v>3</v>
      </c>
      <c r="E12" s="106">
        <v>4</v>
      </c>
      <c r="F12" s="128">
        <v>5</v>
      </c>
      <c r="G12" s="129">
        <v>6</v>
      </c>
      <c r="H12" s="103">
        <v>7</v>
      </c>
      <c r="I12" s="103">
        <v>8</v>
      </c>
      <c r="J12" s="128">
        <v>9</v>
      </c>
      <c r="K12" s="128">
        <v>10</v>
      </c>
    </row>
    <row r="13" spans="1:11" ht="24.75" customHeight="1" x14ac:dyDescent="0.25">
      <c r="A13" s="131"/>
      <c r="B13" s="113" t="s">
        <v>182</v>
      </c>
      <c r="C13" s="114"/>
      <c r="D13" s="114"/>
      <c r="E13" s="114" t="s">
        <v>181</v>
      </c>
      <c r="F13" s="127"/>
      <c r="G13" s="127"/>
      <c r="H13" s="127"/>
      <c r="I13" s="127"/>
      <c r="J13" s="127"/>
      <c r="K13" s="127"/>
    </row>
    <row r="14" spans="1:11" ht="34.5" customHeight="1" x14ac:dyDescent="0.25">
      <c r="A14" s="132"/>
      <c r="B14" s="69" t="s">
        <v>183</v>
      </c>
      <c r="C14" s="69" t="s">
        <v>122</v>
      </c>
      <c r="D14" s="69" t="s">
        <v>78</v>
      </c>
      <c r="E14" s="126"/>
      <c r="F14" s="14" t="s">
        <v>249</v>
      </c>
      <c r="G14" s="134" t="s">
        <v>480</v>
      </c>
      <c r="H14" s="91">
        <f>I14+J14</f>
        <v>192400</v>
      </c>
      <c r="I14" s="91">
        <v>192400</v>
      </c>
      <c r="J14" s="91"/>
      <c r="K14" s="91"/>
    </row>
    <row r="15" spans="1:11" ht="34.5" hidden="1" customHeight="1" x14ac:dyDescent="0.25">
      <c r="A15" s="132"/>
      <c r="B15" s="69" t="s">
        <v>244</v>
      </c>
      <c r="C15" s="69" t="s">
        <v>89</v>
      </c>
      <c r="D15" s="69" t="s">
        <v>101</v>
      </c>
      <c r="E15" s="126"/>
      <c r="F15" s="14" t="s">
        <v>253</v>
      </c>
      <c r="G15" s="134" t="s">
        <v>254</v>
      </c>
      <c r="H15" s="91">
        <f>I15+J15</f>
        <v>0</v>
      </c>
      <c r="I15" s="91"/>
      <c r="J15" s="91"/>
      <c r="K15" s="91"/>
    </row>
    <row r="16" spans="1:11" ht="36.75" customHeight="1" x14ac:dyDescent="0.25">
      <c r="A16" s="132"/>
      <c r="B16" s="69" t="s">
        <v>189</v>
      </c>
      <c r="C16" s="69" t="s">
        <v>171</v>
      </c>
      <c r="D16" s="69" t="s">
        <v>175</v>
      </c>
      <c r="E16" s="14"/>
      <c r="F16" s="14" t="s">
        <v>428</v>
      </c>
      <c r="G16" s="134" t="s">
        <v>427</v>
      </c>
      <c r="H16" s="91">
        <f t="shared" ref="H16:H20" si="0">I16+J16</f>
        <v>900000</v>
      </c>
      <c r="I16" s="91">
        <v>900000</v>
      </c>
      <c r="J16" s="91"/>
      <c r="K16" s="91"/>
    </row>
    <row r="17" spans="1:11" ht="38.25" customHeight="1" x14ac:dyDescent="0.25">
      <c r="A17" s="132"/>
      <c r="B17" s="69" t="s">
        <v>250</v>
      </c>
      <c r="C17" s="69" t="s">
        <v>252</v>
      </c>
      <c r="D17" s="69" t="s">
        <v>251</v>
      </c>
      <c r="E17" s="14"/>
      <c r="F17" s="14" t="s">
        <v>429</v>
      </c>
      <c r="G17" s="134" t="s">
        <v>427</v>
      </c>
      <c r="H17" s="91">
        <f t="shared" si="0"/>
        <v>650000</v>
      </c>
      <c r="I17" s="91">
        <v>650000</v>
      </c>
      <c r="J17" s="91"/>
      <c r="K17" s="91"/>
    </row>
    <row r="18" spans="1:11" ht="49.5" customHeight="1" x14ac:dyDescent="0.25">
      <c r="A18" s="132"/>
      <c r="B18" s="69" t="s">
        <v>430</v>
      </c>
      <c r="C18" s="69" t="s">
        <v>431</v>
      </c>
      <c r="D18" s="75" t="s">
        <v>432</v>
      </c>
      <c r="E18" s="14"/>
      <c r="F18" s="14" t="s">
        <v>433</v>
      </c>
      <c r="G18" s="134" t="s">
        <v>427</v>
      </c>
      <c r="H18" s="91">
        <f t="shared" si="0"/>
        <v>5500000</v>
      </c>
      <c r="I18" s="91">
        <v>4400000</v>
      </c>
      <c r="J18" s="91">
        <v>1100000</v>
      </c>
      <c r="K18" s="91"/>
    </row>
    <row r="19" spans="1:11" ht="41.25" customHeight="1" x14ac:dyDescent="0.25">
      <c r="A19" s="132"/>
      <c r="B19" s="69" t="s">
        <v>434</v>
      </c>
      <c r="C19" s="69" t="s">
        <v>435</v>
      </c>
      <c r="D19" s="69" t="s">
        <v>436</v>
      </c>
      <c r="E19" s="14"/>
      <c r="F19" s="14" t="s">
        <v>437</v>
      </c>
      <c r="G19" s="134" t="s">
        <v>427</v>
      </c>
      <c r="H19" s="91">
        <f t="shared" si="0"/>
        <v>2517700</v>
      </c>
      <c r="I19" s="91">
        <v>1768850</v>
      </c>
      <c r="J19" s="91">
        <v>748850</v>
      </c>
      <c r="K19" s="91"/>
    </row>
    <row r="20" spans="1:11" s="84" customFormat="1" ht="40.5" hidden="1" customHeight="1" x14ac:dyDescent="0.25">
      <c r="A20" s="133"/>
      <c r="B20" s="83" t="s">
        <v>201</v>
      </c>
      <c r="C20" s="83" t="s">
        <v>214</v>
      </c>
      <c r="D20" s="83" t="s">
        <v>199</v>
      </c>
      <c r="E20" s="82"/>
      <c r="F20" s="82" t="s">
        <v>213</v>
      </c>
      <c r="G20" s="134" t="s">
        <v>212</v>
      </c>
      <c r="H20" s="91">
        <f t="shared" si="0"/>
        <v>0</v>
      </c>
      <c r="I20" s="135"/>
      <c r="J20" s="135"/>
      <c r="K20" s="135"/>
    </row>
    <row r="21" spans="1:11" x14ac:dyDescent="0.25">
      <c r="B21" s="103" t="s">
        <v>165</v>
      </c>
      <c r="C21" s="103" t="s">
        <v>165</v>
      </c>
      <c r="D21" s="103" t="s">
        <v>165</v>
      </c>
      <c r="E21" s="14" t="s">
        <v>180</v>
      </c>
      <c r="F21" s="103" t="s">
        <v>165</v>
      </c>
      <c r="G21" s="103" t="s">
        <v>165</v>
      </c>
      <c r="H21" s="136">
        <f>SUM(H14:H20)</f>
        <v>9760100</v>
      </c>
      <c r="I21" s="136">
        <f>SUM(I14:I20)</f>
        <v>7911250</v>
      </c>
      <c r="J21" s="136">
        <f>SUM(J14:J20)</f>
        <v>1848850</v>
      </c>
      <c r="K21" s="136">
        <f>SUM(K14:K20)</f>
        <v>0</v>
      </c>
    </row>
    <row r="24" spans="1:11" ht="13.5" x14ac:dyDescent="0.25">
      <c r="A24" s="246" t="s">
        <v>424</v>
      </c>
      <c r="B24" s="246"/>
      <c r="C24" s="246"/>
      <c r="D24" s="246"/>
      <c r="E24" s="246"/>
      <c r="F24" s="246"/>
    </row>
    <row r="25" spans="1:11" ht="13.5" x14ac:dyDescent="0.25">
      <c r="A25" s="252"/>
      <c r="B25" s="252"/>
      <c r="C25" s="252"/>
      <c r="D25" s="252"/>
      <c r="E25" s="252"/>
      <c r="F25" s="252"/>
      <c r="G25" s="252"/>
      <c r="H25" s="252"/>
      <c r="I25" s="252"/>
      <c r="J25" s="252"/>
    </row>
  </sheetData>
  <mergeCells count="18">
    <mergeCell ref="A25:J25"/>
    <mergeCell ref="A24:F24"/>
    <mergeCell ref="G9:J9"/>
    <mergeCell ref="F1:J1"/>
    <mergeCell ref="F2:J2"/>
    <mergeCell ref="F3:J3"/>
    <mergeCell ref="A7:J7"/>
    <mergeCell ref="B10:B11"/>
    <mergeCell ref="C10:C11"/>
    <mergeCell ref="D10:D11"/>
    <mergeCell ref="E10:E11"/>
    <mergeCell ref="F10:F11"/>
    <mergeCell ref="G10:G11"/>
    <mergeCell ref="H10:H11"/>
    <mergeCell ref="I10:I11"/>
    <mergeCell ref="J10:K10"/>
    <mergeCell ref="B8:D8"/>
    <mergeCell ref="B9:D9"/>
  </mergeCells>
  <pageMargins left="0.11811023622047245" right="0.11811023622047245" top="0.15748031496062992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topLeftCell="A4" workbookViewId="0">
      <selection activeCell="B52" sqref="B52"/>
    </sheetView>
  </sheetViews>
  <sheetFormatPr defaultColWidth="8.85546875" defaultRowHeight="13.5" x14ac:dyDescent="0.25"/>
  <cols>
    <col min="1" max="1" width="4.42578125" style="222" customWidth="1"/>
    <col min="2" max="2" width="83.7109375" style="222" customWidth="1"/>
    <col min="3" max="16384" width="8.85546875" style="222"/>
  </cols>
  <sheetData>
    <row r="1" spans="1:2" x14ac:dyDescent="0.25">
      <c r="B1" s="223" t="s">
        <v>474</v>
      </c>
    </row>
    <row r="2" spans="1:2" x14ac:dyDescent="0.25">
      <c r="B2" s="223" t="s">
        <v>485</v>
      </c>
    </row>
    <row r="3" spans="1:2" x14ac:dyDescent="0.25">
      <c r="B3" s="223" t="s">
        <v>256</v>
      </c>
    </row>
    <row r="5" spans="1:2" ht="14.45" customHeight="1" x14ac:dyDescent="0.25">
      <c r="A5" s="293" t="s">
        <v>471</v>
      </c>
      <c r="B5" s="293"/>
    </row>
    <row r="6" spans="1:2" ht="14.45" customHeight="1" x14ac:dyDescent="0.25">
      <c r="A6" s="293" t="s">
        <v>472</v>
      </c>
      <c r="B6" s="293"/>
    </row>
    <row r="7" spans="1:2" ht="14.45" customHeight="1" x14ac:dyDescent="0.25">
      <c r="A7" s="293" t="s">
        <v>473</v>
      </c>
      <c r="B7" s="293"/>
    </row>
    <row r="9" spans="1:2" x14ac:dyDescent="0.25">
      <c r="A9" s="224"/>
      <c r="B9" s="225" t="s">
        <v>475</v>
      </c>
    </row>
    <row r="10" spans="1:2" ht="27" x14ac:dyDescent="0.25">
      <c r="A10" s="224">
        <v>1</v>
      </c>
      <c r="B10" s="43" t="s">
        <v>476</v>
      </c>
    </row>
    <row r="11" spans="1:2" x14ac:dyDescent="0.25">
      <c r="A11" s="224">
        <v>2</v>
      </c>
      <c r="B11" s="43" t="s">
        <v>477</v>
      </c>
    </row>
    <row r="12" spans="1:2" x14ac:dyDescent="0.25">
      <c r="A12" s="224">
        <v>3</v>
      </c>
      <c r="B12" s="43" t="s">
        <v>478</v>
      </c>
    </row>
    <row r="13" spans="1:2" x14ac:dyDescent="0.25">
      <c r="A13" s="224">
        <v>4</v>
      </c>
      <c r="B13" s="43" t="s">
        <v>479</v>
      </c>
    </row>
    <row r="14" spans="1:2" x14ac:dyDescent="0.25">
      <c r="A14" s="224"/>
      <c r="B14" s="225" t="s">
        <v>458</v>
      </c>
    </row>
    <row r="15" spans="1:2" x14ac:dyDescent="0.25">
      <c r="A15" s="224">
        <v>1</v>
      </c>
      <c r="B15" s="224" t="s">
        <v>465</v>
      </c>
    </row>
    <row r="16" spans="1:2" x14ac:dyDescent="0.25">
      <c r="A16" s="224">
        <v>2</v>
      </c>
      <c r="B16" s="224" t="s">
        <v>466</v>
      </c>
    </row>
    <row r="17" spans="1:2" x14ac:dyDescent="0.25">
      <c r="A17" s="224">
        <v>3</v>
      </c>
      <c r="B17" s="224" t="s">
        <v>467</v>
      </c>
    </row>
    <row r="18" spans="1:2" x14ac:dyDescent="0.25">
      <c r="A18" s="224">
        <v>4</v>
      </c>
      <c r="B18" s="224" t="s">
        <v>468</v>
      </c>
    </row>
    <row r="19" spans="1:2" x14ac:dyDescent="0.25">
      <c r="A19" s="224">
        <v>5</v>
      </c>
      <c r="B19" s="224" t="s">
        <v>469</v>
      </c>
    </row>
    <row r="20" spans="1:2" x14ac:dyDescent="0.25">
      <c r="A20" s="224">
        <v>6</v>
      </c>
      <c r="B20" s="224" t="s">
        <v>470</v>
      </c>
    </row>
    <row r="21" spans="1:2" x14ac:dyDescent="0.25">
      <c r="A21" s="224">
        <v>7</v>
      </c>
      <c r="B21" s="224"/>
    </row>
    <row r="22" spans="1:2" x14ac:dyDescent="0.25">
      <c r="A22" s="224">
        <v>8</v>
      </c>
      <c r="B22" s="224"/>
    </row>
    <row r="23" spans="1:2" x14ac:dyDescent="0.25">
      <c r="A23" s="224">
        <v>9</v>
      </c>
      <c r="B23" s="224"/>
    </row>
    <row r="24" spans="1:2" x14ac:dyDescent="0.25">
      <c r="A24" s="224">
        <v>10</v>
      </c>
      <c r="B24" s="224"/>
    </row>
    <row r="25" spans="1:2" ht="40.5" x14ac:dyDescent="0.25">
      <c r="A25" s="224">
        <v>11</v>
      </c>
      <c r="B25" s="226" t="s">
        <v>438</v>
      </c>
    </row>
    <row r="26" spans="1:2" ht="43.15" customHeight="1" x14ac:dyDescent="0.25">
      <c r="A26" s="224">
        <v>12</v>
      </c>
      <c r="B26" s="226" t="s">
        <v>439</v>
      </c>
    </row>
    <row r="27" spans="1:2" ht="43.15" customHeight="1" x14ac:dyDescent="0.25">
      <c r="A27" s="224">
        <v>13</v>
      </c>
      <c r="B27" s="226" t="s">
        <v>440</v>
      </c>
    </row>
    <row r="28" spans="1:2" ht="40.5" x14ac:dyDescent="0.25">
      <c r="A28" s="224">
        <v>14</v>
      </c>
      <c r="B28" s="226" t="s">
        <v>441</v>
      </c>
    </row>
    <row r="29" spans="1:2" ht="40.5" x14ac:dyDescent="0.25">
      <c r="A29" s="224">
        <v>15</v>
      </c>
      <c r="B29" s="226" t="s">
        <v>442</v>
      </c>
    </row>
    <row r="30" spans="1:2" ht="40.5" x14ac:dyDescent="0.25">
      <c r="A30" s="224">
        <v>16</v>
      </c>
      <c r="B30" s="226" t="s">
        <v>443</v>
      </c>
    </row>
    <row r="31" spans="1:2" ht="40.5" x14ac:dyDescent="0.25">
      <c r="A31" s="224">
        <v>17</v>
      </c>
      <c r="B31" s="226" t="s">
        <v>444</v>
      </c>
    </row>
    <row r="32" spans="1:2" ht="40.5" x14ac:dyDescent="0.25">
      <c r="A32" s="224">
        <v>18</v>
      </c>
      <c r="B32" s="226" t="s">
        <v>445</v>
      </c>
    </row>
    <row r="33" spans="1:2" ht="54" x14ac:dyDescent="0.25">
      <c r="A33" s="224">
        <v>19</v>
      </c>
      <c r="B33" s="226" t="s">
        <v>446</v>
      </c>
    </row>
    <row r="34" spans="1:2" ht="54" x14ac:dyDescent="0.25">
      <c r="A34" s="224">
        <v>20</v>
      </c>
      <c r="B34" s="226" t="s">
        <v>447</v>
      </c>
    </row>
    <row r="35" spans="1:2" ht="40.5" x14ac:dyDescent="0.25">
      <c r="A35" s="224">
        <v>21</v>
      </c>
      <c r="B35" s="226" t="s">
        <v>448</v>
      </c>
    </row>
    <row r="36" spans="1:2" ht="54" x14ac:dyDescent="0.25">
      <c r="A36" s="224">
        <v>22</v>
      </c>
      <c r="B36" s="226" t="s">
        <v>449</v>
      </c>
    </row>
    <row r="37" spans="1:2" ht="40.5" x14ac:dyDescent="0.25">
      <c r="A37" s="224">
        <v>23</v>
      </c>
      <c r="B37" s="226" t="s">
        <v>450</v>
      </c>
    </row>
    <row r="38" spans="1:2" ht="40.5" x14ac:dyDescent="0.25">
      <c r="A38" s="224">
        <v>24</v>
      </c>
      <c r="B38" s="226" t="s">
        <v>451</v>
      </c>
    </row>
    <row r="39" spans="1:2" ht="40.5" x14ac:dyDescent="0.25">
      <c r="A39" s="224">
        <v>25</v>
      </c>
      <c r="B39" s="226" t="s">
        <v>452</v>
      </c>
    </row>
    <row r="40" spans="1:2" ht="40.5" x14ac:dyDescent="0.25">
      <c r="A40" s="224">
        <v>26</v>
      </c>
      <c r="B40" s="226" t="s">
        <v>453</v>
      </c>
    </row>
    <row r="41" spans="1:2" ht="40.5" x14ac:dyDescent="0.25">
      <c r="A41" s="224">
        <v>27</v>
      </c>
      <c r="B41" s="226" t="s">
        <v>454</v>
      </c>
    </row>
    <row r="42" spans="1:2" ht="27" x14ac:dyDescent="0.25">
      <c r="A42" s="224">
        <v>28</v>
      </c>
      <c r="B42" s="226" t="s">
        <v>455</v>
      </c>
    </row>
    <row r="43" spans="1:2" ht="27" x14ac:dyDescent="0.25">
      <c r="A43" s="224">
        <v>29</v>
      </c>
      <c r="B43" s="226" t="s">
        <v>456</v>
      </c>
    </row>
    <row r="44" spans="1:2" ht="40.5" x14ac:dyDescent="0.25">
      <c r="A44" s="224">
        <v>30</v>
      </c>
      <c r="B44" s="226" t="s">
        <v>457</v>
      </c>
    </row>
    <row r="45" spans="1:2" x14ac:dyDescent="0.25">
      <c r="A45" s="224"/>
      <c r="B45" s="227" t="s">
        <v>462</v>
      </c>
    </row>
    <row r="46" spans="1:2" ht="27" x14ac:dyDescent="0.25">
      <c r="A46" s="224">
        <v>1</v>
      </c>
      <c r="B46" s="226" t="s">
        <v>459</v>
      </c>
    </row>
    <row r="47" spans="1:2" ht="27" x14ac:dyDescent="0.25">
      <c r="A47" s="224">
        <v>2</v>
      </c>
      <c r="B47" s="226" t="s">
        <v>460</v>
      </c>
    </row>
    <row r="48" spans="1:2" ht="27" x14ac:dyDescent="0.25">
      <c r="A48" s="224">
        <v>3</v>
      </c>
      <c r="B48" s="226" t="s">
        <v>461</v>
      </c>
    </row>
    <row r="49" spans="1:2" ht="27" x14ac:dyDescent="0.25">
      <c r="A49" s="224">
        <v>4</v>
      </c>
      <c r="B49" s="226" t="s">
        <v>463</v>
      </c>
    </row>
    <row r="50" spans="1:2" ht="27" x14ac:dyDescent="0.25">
      <c r="A50" s="224">
        <v>5</v>
      </c>
      <c r="B50" s="43" t="s">
        <v>464</v>
      </c>
    </row>
    <row r="52" spans="1:2" x14ac:dyDescent="0.25">
      <c r="B52" s="222" t="s">
        <v>486</v>
      </c>
    </row>
  </sheetData>
  <mergeCells count="3">
    <mergeCell ref="A6:B6"/>
    <mergeCell ref="A5:B5"/>
    <mergeCell ref="A7:B7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додаток 5</vt:lpstr>
      <vt:lpstr>дод 5</vt:lpstr>
      <vt:lpstr>дод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2020-12-22T15:11:20Z</cp:lastPrinted>
  <dcterms:created xsi:type="dcterms:W3CDTF">2012-01-01T19:26:23Z</dcterms:created>
  <dcterms:modified xsi:type="dcterms:W3CDTF">2020-12-22T15:12:08Z</dcterms:modified>
</cp:coreProperties>
</file>