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0730" windowHeight="11760" activeTab="5"/>
  </bookViews>
  <sheets>
    <sheet name="додаток 1" sheetId="1" r:id="rId1"/>
    <sheet name="додаток 2" sheetId="10" r:id="rId2"/>
    <sheet name="додаток 3" sheetId="2" r:id="rId3"/>
    <sheet name="додаток 4" sheetId="4" r:id="rId4"/>
    <sheet name="додаток 5" sheetId="7" r:id="rId5"/>
    <sheet name="додаток 6" sheetId="8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F15" i="8" l="1"/>
  <c r="G15" i="8"/>
  <c r="H20" i="8"/>
  <c r="C29" i="10"/>
  <c r="F14" i="7"/>
  <c r="J13" i="2"/>
  <c r="K13" i="2"/>
  <c r="L13" i="2"/>
  <c r="M13" i="2"/>
  <c r="N13" i="2"/>
  <c r="O13" i="2"/>
  <c r="F14" i="2"/>
  <c r="E14" i="2" s="1"/>
  <c r="G14" i="2"/>
  <c r="G13" i="2" s="1"/>
  <c r="H14" i="2"/>
  <c r="H13" i="2" s="1"/>
  <c r="L16" i="2"/>
  <c r="M16" i="2"/>
  <c r="N16" i="2"/>
  <c r="O16" i="2"/>
  <c r="F17" i="2"/>
  <c r="E17" i="2" s="1"/>
  <c r="G17" i="2"/>
  <c r="G16" i="2" s="1"/>
  <c r="H17" i="2"/>
  <c r="H16" i="2" s="1"/>
  <c r="K17" i="2"/>
  <c r="J17" i="2" s="1"/>
  <c r="J16" i="2" s="1"/>
  <c r="G19" i="2"/>
  <c r="H19" i="2"/>
  <c r="J19" i="2"/>
  <c r="K19" i="2"/>
  <c r="L19" i="2"/>
  <c r="M19" i="2"/>
  <c r="N19" i="2"/>
  <c r="O19" i="2"/>
  <c r="F20" i="2"/>
  <c r="E20" i="2" s="1"/>
  <c r="P20" i="2" s="1"/>
  <c r="F21" i="2"/>
  <c r="E21" i="2" s="1"/>
  <c r="P21" i="2" s="1"/>
  <c r="F22" i="2"/>
  <c r="E22" i="2" s="1"/>
  <c r="P22" i="2" s="1"/>
  <c r="L24" i="2"/>
  <c r="M24" i="2"/>
  <c r="P25" i="2"/>
  <c r="F26" i="2"/>
  <c r="E27" i="2"/>
  <c r="F27" i="2"/>
  <c r="G27" i="2"/>
  <c r="G24" i="2" s="1"/>
  <c r="H27" i="2"/>
  <c r="H24" i="2" s="1"/>
  <c r="K27" i="2"/>
  <c r="K24" i="2" s="1"/>
  <c r="L27" i="2"/>
  <c r="N27" i="2"/>
  <c r="N24" i="2" s="1"/>
  <c r="O27" i="2"/>
  <c r="O24" i="2" s="1"/>
  <c r="F28" i="2"/>
  <c r="E28" i="2" s="1"/>
  <c r="P28" i="2" s="1"/>
  <c r="J30" i="2"/>
  <c r="K30" i="2"/>
  <c r="L30" i="2"/>
  <c r="M30" i="2"/>
  <c r="N30" i="2"/>
  <c r="O30" i="2"/>
  <c r="F31" i="2"/>
  <c r="F30" i="2" s="1"/>
  <c r="G31" i="2"/>
  <c r="G30" i="2" s="1"/>
  <c r="H31" i="2"/>
  <c r="H30" i="2" s="1"/>
  <c r="G33" i="2"/>
  <c r="H33" i="2"/>
  <c r="J33" i="2"/>
  <c r="K33" i="2"/>
  <c r="L33" i="2"/>
  <c r="M33" i="2"/>
  <c r="N33" i="2"/>
  <c r="O33" i="2"/>
  <c r="E34" i="2"/>
  <c r="P34" i="2" s="1"/>
  <c r="P33" i="2" s="1"/>
  <c r="F34" i="2"/>
  <c r="F33" i="2" s="1"/>
  <c r="E36" i="2"/>
  <c r="G36" i="2"/>
  <c r="H36" i="2"/>
  <c r="K36" i="2"/>
  <c r="L36" i="2"/>
  <c r="M36" i="2"/>
  <c r="O37" i="2"/>
  <c r="N37" i="2" s="1"/>
  <c r="G39" i="2"/>
  <c r="H39" i="2"/>
  <c r="J39" i="2"/>
  <c r="K39" i="2"/>
  <c r="L39" i="2"/>
  <c r="M39" i="2"/>
  <c r="N39" i="2"/>
  <c r="O39" i="2"/>
  <c r="F40" i="2"/>
  <c r="F39" i="2" s="1"/>
  <c r="G42" i="2"/>
  <c r="H42" i="2"/>
  <c r="J42" i="2"/>
  <c r="K42" i="2"/>
  <c r="L42" i="2"/>
  <c r="M42" i="2"/>
  <c r="N42" i="2"/>
  <c r="O42" i="2"/>
  <c r="P43" i="2"/>
  <c r="E44" i="2"/>
  <c r="P44" i="2" s="1"/>
  <c r="P42" i="2" s="1"/>
  <c r="F44" i="2"/>
  <c r="F42" i="2" s="1"/>
  <c r="G46" i="2"/>
  <c r="H46" i="2"/>
  <c r="K46" i="2"/>
  <c r="L46" i="2"/>
  <c r="M46" i="2"/>
  <c r="P47" i="2"/>
  <c r="F48" i="2"/>
  <c r="E48" i="2" s="1"/>
  <c r="G50" i="2"/>
  <c r="H50" i="2"/>
  <c r="I50" i="2"/>
  <c r="K50" i="2"/>
  <c r="L50" i="2"/>
  <c r="M50" i="2"/>
  <c r="F51" i="2"/>
  <c r="E52" i="2"/>
  <c r="F52" i="2"/>
  <c r="O52" i="2"/>
  <c r="O50" i="2" s="1"/>
  <c r="E57" i="2"/>
  <c r="G57" i="2"/>
  <c r="H57" i="2"/>
  <c r="J57" i="2"/>
  <c r="K57" i="2"/>
  <c r="L57" i="2"/>
  <c r="M57" i="2"/>
  <c r="N57" i="2"/>
  <c r="O57" i="2"/>
  <c r="P57" i="2"/>
  <c r="C65" i="1"/>
  <c r="F64" i="1"/>
  <c r="D64" i="1"/>
  <c r="D53" i="1"/>
  <c r="D28" i="10"/>
  <c r="E28" i="10"/>
  <c r="F28" i="10"/>
  <c r="C28" i="10"/>
  <c r="F25" i="10"/>
  <c r="E25" i="10"/>
  <c r="D25" i="10"/>
  <c r="D24" i="10" s="1"/>
  <c r="C25" i="10"/>
  <c r="F16" i="10"/>
  <c r="E16" i="10"/>
  <c r="D16" i="10"/>
  <c r="D15" i="10" s="1"/>
  <c r="C16" i="10"/>
  <c r="E15" i="10" l="1"/>
  <c r="F24" i="10"/>
  <c r="F15" i="10" s="1"/>
  <c r="C24" i="10"/>
  <c r="C15" i="10" s="1"/>
  <c r="E24" i="10"/>
  <c r="F50" i="2"/>
  <c r="E40" i="2"/>
  <c r="P40" i="2" s="1"/>
  <c r="P39" i="2" s="1"/>
  <c r="F24" i="2"/>
  <c r="L55" i="2"/>
  <c r="L59" i="2" s="1"/>
  <c r="M55" i="2"/>
  <c r="M59" i="2" s="1"/>
  <c r="E51" i="2"/>
  <c r="P51" i="2" s="1"/>
  <c r="E31" i="2"/>
  <c r="E26" i="2"/>
  <c r="P26" i="2" s="1"/>
  <c r="F19" i="2"/>
  <c r="P17" i="2"/>
  <c r="P16" i="2" s="1"/>
  <c r="E16" i="2"/>
  <c r="P14" i="2"/>
  <c r="P13" i="2" s="1"/>
  <c r="E13" i="2"/>
  <c r="N36" i="2"/>
  <c r="J37" i="2"/>
  <c r="E46" i="2"/>
  <c r="E24" i="2"/>
  <c r="G55" i="2"/>
  <c r="G59" i="2" s="1"/>
  <c r="H55" i="2"/>
  <c r="H59" i="2" s="1"/>
  <c r="F46" i="2"/>
  <c r="E42" i="2"/>
  <c r="O36" i="2"/>
  <c r="J27" i="2"/>
  <c r="J24" i="2" s="1"/>
  <c r="K16" i="2"/>
  <c r="K55" i="2" s="1"/>
  <c r="K59" i="2" s="1"/>
  <c r="F16" i="2"/>
  <c r="F13" i="2"/>
  <c r="E39" i="2"/>
  <c r="E33" i="2"/>
  <c r="E19" i="2"/>
  <c r="P19" i="2" s="1"/>
  <c r="N52" i="2"/>
  <c r="E30" i="2" l="1"/>
  <c r="P31" i="2"/>
  <c r="P30" i="2" s="1"/>
  <c r="F55" i="2"/>
  <c r="E50" i="2"/>
  <c r="E55" i="2" s="1"/>
  <c r="E59" i="2" s="1"/>
  <c r="N50" i="2"/>
  <c r="J52" i="2"/>
  <c r="J36" i="2"/>
  <c r="P37" i="2"/>
  <c r="P36" i="2" s="1"/>
  <c r="P27" i="2"/>
  <c r="P24" i="2" s="1"/>
  <c r="D59" i="1"/>
  <c r="D61" i="1"/>
  <c r="E50" i="1"/>
  <c r="E51" i="1"/>
  <c r="F51" i="1"/>
  <c r="F50" i="1" s="1"/>
  <c r="E54" i="1"/>
  <c r="F54" i="1"/>
  <c r="F57" i="1"/>
  <c r="F60" i="1"/>
  <c r="F61" i="1"/>
  <c r="E67" i="1"/>
  <c r="F67" i="1"/>
  <c r="E45" i="1"/>
  <c r="E44" i="1" s="1"/>
  <c r="F45" i="1"/>
  <c r="F44" i="1" s="1"/>
  <c r="E40" i="1"/>
  <c r="F40" i="1"/>
  <c r="E38" i="1"/>
  <c r="F38" i="1"/>
  <c r="E27" i="1"/>
  <c r="F27" i="1"/>
  <c r="E24" i="1"/>
  <c r="F24" i="1"/>
  <c r="E19" i="1"/>
  <c r="E18" i="1" s="1"/>
  <c r="F19" i="1"/>
  <c r="F18" i="1" s="1"/>
  <c r="E15" i="1"/>
  <c r="E14" i="1" s="1"/>
  <c r="F15" i="1"/>
  <c r="F14" i="1" s="1"/>
  <c r="E12" i="1"/>
  <c r="F12" i="1"/>
  <c r="C53" i="1"/>
  <c r="H16" i="8"/>
  <c r="H17" i="8"/>
  <c r="H21" i="8"/>
  <c r="J50" i="2" l="1"/>
  <c r="P52" i="2"/>
  <c r="P50" i="2" s="1"/>
  <c r="F49" i="1"/>
  <c r="D60" i="1"/>
  <c r="F26" i="1"/>
  <c r="E26" i="1"/>
  <c r="E11" i="1" s="1"/>
  <c r="F11" i="1"/>
  <c r="D20" i="4"/>
  <c r="C20" i="4"/>
  <c r="F69" i="1" l="1"/>
  <c r="I15" i="7"/>
  <c r="F12" i="7"/>
  <c r="I14" i="7"/>
  <c r="F25" i="7"/>
  <c r="F23" i="7"/>
  <c r="F18" i="7" s="1"/>
  <c r="I18" i="7" s="1"/>
  <c r="I20" i="7"/>
  <c r="I21" i="7"/>
  <c r="I25" i="7"/>
  <c r="I26" i="7"/>
  <c r="I27" i="7"/>
  <c r="I19" i="7"/>
  <c r="I23" i="7" l="1"/>
  <c r="F16" i="7"/>
  <c r="F32" i="7" l="1"/>
  <c r="I32" i="7" s="1"/>
  <c r="F28" i="7"/>
  <c r="F30" i="7" s="1"/>
  <c r="I13" i="7"/>
  <c r="I12" i="7" l="1"/>
  <c r="I16" i="7"/>
  <c r="G20" i="4"/>
  <c r="H19" i="8" l="1"/>
  <c r="H18" i="8"/>
  <c r="H22" i="8"/>
  <c r="F34" i="7"/>
  <c r="I28" i="7"/>
  <c r="I29" i="7"/>
  <c r="I30" i="7"/>
  <c r="I31" i="7"/>
  <c r="I33" i="7"/>
  <c r="F11" i="7" l="1"/>
  <c r="I11" i="7" s="1"/>
  <c r="I34" i="7"/>
  <c r="H15" i="8"/>
  <c r="F20" i="4"/>
  <c r="E20" i="4"/>
  <c r="E66" i="1" l="1"/>
  <c r="E64" i="1" l="1"/>
  <c r="C64" i="1" s="1"/>
  <c r="C66" i="1"/>
  <c r="D32" i="1" l="1"/>
  <c r="C32" i="1" s="1"/>
  <c r="E59" i="1"/>
  <c r="D16" i="1"/>
  <c r="D36" i="1"/>
  <c r="C36" i="1" s="1"/>
  <c r="D35" i="1"/>
  <c r="C35" i="1" s="1"/>
  <c r="D37" i="1"/>
  <c r="C37" i="1" s="1"/>
  <c r="D39" i="1"/>
  <c r="D41" i="1"/>
  <c r="D42" i="1"/>
  <c r="C42" i="1" s="1"/>
  <c r="D43" i="1"/>
  <c r="C43" i="1" s="1"/>
  <c r="D46" i="1"/>
  <c r="D52" i="1"/>
  <c r="D55" i="1"/>
  <c r="C55" i="1" l="1"/>
  <c r="D47" i="1"/>
  <c r="C47" i="1" s="1"/>
  <c r="D23" i="1"/>
  <c r="C23" i="1" s="1"/>
  <c r="D48" i="1"/>
  <c r="C48" i="1" s="1"/>
  <c r="C52" i="1"/>
  <c r="D51" i="1"/>
  <c r="D21" i="1"/>
  <c r="C21" i="1" s="1"/>
  <c r="D17" i="1"/>
  <c r="C17" i="1" s="1"/>
  <c r="C41" i="1"/>
  <c r="D40" i="1"/>
  <c r="C40" i="1" s="1"/>
  <c r="C46" i="1"/>
  <c r="D45" i="1"/>
  <c r="C39" i="1"/>
  <c r="D38" i="1"/>
  <c r="C38" i="1" s="1"/>
  <c r="C16" i="1"/>
  <c r="D15" i="1"/>
  <c r="D13" i="1"/>
  <c r="C59" i="1"/>
  <c r="E57" i="1"/>
  <c r="C13" i="1" l="1"/>
  <c r="D12" i="1"/>
  <c r="C51" i="1"/>
  <c r="D50" i="1"/>
  <c r="D14" i="1"/>
  <c r="C14" i="1" s="1"/>
  <c r="C15" i="1"/>
  <c r="C45" i="1"/>
  <c r="D44" i="1"/>
  <c r="C44" i="1" s="1"/>
  <c r="C12" i="1" l="1"/>
  <c r="C50" i="1"/>
  <c r="D20" i="1" l="1"/>
  <c r="C20" i="1" l="1"/>
  <c r="E62" i="1" l="1"/>
  <c r="D25" i="1"/>
  <c r="D56" i="1"/>
  <c r="D58" i="1"/>
  <c r="D28" i="1" l="1"/>
  <c r="C58" i="1"/>
  <c r="D57" i="1"/>
  <c r="C57" i="1" s="1"/>
  <c r="D33" i="1"/>
  <c r="C33" i="1" s="1"/>
  <c r="D24" i="1"/>
  <c r="C24" i="1" s="1"/>
  <c r="C25" i="1"/>
  <c r="C56" i="1"/>
  <c r="D54" i="1"/>
  <c r="C62" i="1"/>
  <c r="E63" i="1"/>
  <c r="C63" i="1" s="1"/>
  <c r="D29" i="1"/>
  <c r="C29" i="1" s="1"/>
  <c r="C28" i="1" l="1"/>
  <c r="E61" i="1"/>
  <c r="E60" i="1" s="1"/>
  <c r="C54" i="1"/>
  <c r="D49" i="1"/>
  <c r="D22" i="1"/>
  <c r="C61" i="1" l="1"/>
  <c r="C22" i="1"/>
  <c r="D19" i="1"/>
  <c r="C60" i="1"/>
  <c r="E49" i="1"/>
  <c r="D18" i="1" l="1"/>
  <c r="C19" i="1"/>
  <c r="E69" i="1"/>
  <c r="C49" i="1"/>
  <c r="D68" i="1"/>
  <c r="C18" i="1" l="1"/>
  <c r="C68" i="1"/>
  <c r="D67" i="1"/>
  <c r="C67" i="1" s="1"/>
  <c r="D31" i="1" l="1"/>
  <c r="C31" i="1" s="1"/>
  <c r="D34" i="1" l="1"/>
  <c r="C34" i="1" s="1"/>
  <c r="O48" i="2" l="1"/>
  <c r="O46" i="2" l="1"/>
  <c r="O55" i="2" s="1"/>
  <c r="O59" i="2" s="1"/>
  <c r="N48" i="2"/>
  <c r="D30" i="1"/>
  <c r="C30" i="1" l="1"/>
  <c r="D27" i="1"/>
  <c r="J48" i="2"/>
  <c r="N46" i="2"/>
  <c r="N55" i="2" s="1"/>
  <c r="N59" i="2" s="1"/>
  <c r="C27" i="1" l="1"/>
  <c r="D26" i="1"/>
  <c r="P48" i="2"/>
  <c r="P46" i="2" s="1"/>
  <c r="P55" i="2" s="1"/>
  <c r="P59" i="2" s="1"/>
  <c r="J46" i="2"/>
  <c r="J55" i="2" s="1"/>
  <c r="J59" i="2" s="1"/>
  <c r="D70" i="1"/>
  <c r="C26" i="1" l="1"/>
  <c r="D11" i="1"/>
  <c r="E70" i="1"/>
  <c r="D69" i="1" l="1"/>
  <c r="C69" i="1" s="1"/>
  <c r="C11" i="1"/>
  <c r="C70" i="1"/>
  <c r="F70" i="1"/>
</calcChain>
</file>

<file path=xl/sharedStrings.xml><?xml version="1.0" encoding="utf-8"?>
<sst xmlns="http://schemas.openxmlformats.org/spreadsheetml/2006/main" count="300" uniqueCount="244">
  <si>
    <t>Додаток № 1</t>
  </si>
  <si>
    <t>Код</t>
  </si>
  <si>
    <t>Найменування</t>
  </si>
  <si>
    <t>Загальний фонд</t>
  </si>
  <si>
    <t>Спеціальний фонд</t>
  </si>
  <si>
    <t>Податкові надходження</t>
  </si>
  <si>
    <t>Податок на прибуток підприємств та фінансових установ комунальної власності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</si>
  <si>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</si>
  <si>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</si>
  <si>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</si>
  <si>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</si>
  <si>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збір, сплачений юридичними особами</t>
  </si>
  <si>
    <t>Єдиний податок</t>
  </si>
  <si>
    <t>Єдиний податок з юридичних осіб</t>
  </si>
  <si>
    <t>Єдиний податок з фізичних осіб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</si>
  <si>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</si>
  <si>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</si>
  <si>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</si>
  <si>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Неподаткові надходження</t>
  </si>
  <si>
    <t>Адміністративні штрафи та інші санкції</t>
  </si>
  <si>
    <t xml:space="preserve">Державне мито           </t>
  </si>
  <si>
    <t>Державне мито, що сплачується за місцем розгляду та оформлення документів, у тому числі за оформлення документів на спадщину  і дарування</t>
  </si>
  <si>
    <t>Державне мито, пов"язане з видачею та оформленням закордонних паспортів (посвідок) та паспортів громадянУкраїни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</si>
  <si>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</si>
  <si>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</si>
  <si>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</si>
  <si>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</si>
  <si>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</si>
  <si>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(ініціали і прізвище)</t>
  </si>
  <si>
    <t>тис.грн.</t>
  </si>
  <si>
    <t>ДОХОДИ</t>
  </si>
  <si>
    <t>Код тимчасової класифікації видатків та кредитування місцевих бюджетів</t>
  </si>
  <si>
    <t>Видатки загального фонду</t>
  </si>
  <si>
    <t>Всього</t>
  </si>
  <si>
    <t>з них</t>
  </si>
  <si>
    <t>оплата праці</t>
  </si>
  <si>
    <t>комунальні послуги та енергоносії</t>
  </si>
  <si>
    <t>видатки споживання</t>
  </si>
  <si>
    <t>видатки розвитку</t>
  </si>
  <si>
    <t>бюджет розвитку</t>
  </si>
  <si>
    <t>РАЗОМ</t>
  </si>
  <si>
    <t>Видатки спеціального фонду</t>
  </si>
  <si>
    <t>010000</t>
  </si>
  <si>
    <t>Державне управління</t>
  </si>
  <si>
    <t>010116</t>
  </si>
  <si>
    <t>Органи місцевого самоврядування</t>
  </si>
  <si>
    <t>070000</t>
  </si>
  <si>
    <t>Освіта</t>
  </si>
  <si>
    <t>070101</t>
  </si>
  <si>
    <t>Дошкільні заклади освіти</t>
  </si>
  <si>
    <t>090000</t>
  </si>
  <si>
    <t>Соціальний захист та соціальне забезпечення</t>
  </si>
  <si>
    <t>090412</t>
  </si>
  <si>
    <t>091209</t>
  </si>
  <si>
    <t>Інші видатки на соціальний захист населення</t>
  </si>
  <si>
    <t>Фінансова підтримка громадських організацій інвалідів і ветеранів</t>
  </si>
  <si>
    <t>100000</t>
  </si>
  <si>
    <t>Житлово-комунальне господарство</t>
  </si>
  <si>
    <t>100302</t>
  </si>
  <si>
    <t>100203</t>
  </si>
  <si>
    <t>Благоустрій міст, сіл, селищ</t>
  </si>
  <si>
    <t>Комбінати комунальних підприємств</t>
  </si>
  <si>
    <t>110000</t>
  </si>
  <si>
    <t>Культура і мистецтво</t>
  </si>
  <si>
    <t>110204</t>
  </si>
  <si>
    <t>Палаци і будинки культури, клуби та інші заклади клубного типу</t>
  </si>
  <si>
    <t>120000</t>
  </si>
  <si>
    <t>Засоби масової інформації</t>
  </si>
  <si>
    <t>Періодичні видання (газети та журнали)</t>
  </si>
  <si>
    <t>Будівництво</t>
  </si>
  <si>
    <t>Капітальні вкладення</t>
  </si>
  <si>
    <t>Транспорт, дорожнє господарство</t>
  </si>
  <si>
    <r>
      <t>Видатки на проведення робіт, пов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язаних із будівництвом, реконструкцією, ремонтои та утриманням автомобільних доріг</t>
    </r>
  </si>
  <si>
    <t>Цільові фонди</t>
  </si>
  <si>
    <t>Утилізація сміття</t>
  </si>
  <si>
    <t>Інші видатки</t>
  </si>
  <si>
    <t>Разом видатків</t>
  </si>
  <si>
    <t>Кошти, що передаються до районних бюджетів</t>
  </si>
  <si>
    <t>Всього видатків</t>
  </si>
  <si>
    <t>Надання державного пільгового кредиту індивідуальним сільським забудовникам</t>
  </si>
  <si>
    <t>Інша діяльність у сфері охорони навколишнього природного середовища</t>
  </si>
  <si>
    <t>Додаток № 2</t>
  </si>
  <si>
    <t>Видатки, не віднесені до основних груп</t>
  </si>
  <si>
    <t>Додаток № 3</t>
  </si>
  <si>
    <t>001</t>
  </si>
  <si>
    <t>Обласна, районна, міська, міста обласного значення, селищна, сільська рада</t>
  </si>
  <si>
    <t>Код бюджету</t>
  </si>
  <si>
    <t>…</t>
  </si>
  <si>
    <t>Додаток № 4</t>
  </si>
  <si>
    <t>Додаток № 5</t>
  </si>
  <si>
    <r>
      <t>Відсоток завершенності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</si>
  <si>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r>
      <t>Назва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відповідно до проектно - кошторисної документації</t>
    </r>
  </si>
  <si>
    <t>Усього по КЕКВ 3142</t>
  </si>
  <si>
    <t>Усього по КЕКВ 3132</t>
  </si>
  <si>
    <t>3110</t>
  </si>
  <si>
    <t>Усього по КЕКВ 3110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</si>
  <si>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</si>
  <si>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Додаток № 6</t>
  </si>
  <si>
    <t>Будівництво ліній зовнішнього освітлення</t>
  </si>
  <si>
    <t>Усього по КЕКВ 3122</t>
  </si>
  <si>
    <t>Капітальний ремонт пішохідних переходів через річки Красна та Хорино</t>
  </si>
  <si>
    <t>091108</t>
  </si>
  <si>
    <t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</t>
  </si>
  <si>
    <t>Землеустрій</t>
  </si>
  <si>
    <t>Інші заходи у сфері автомобільного транспорту</t>
  </si>
  <si>
    <t>100102</t>
  </si>
  <si>
    <t>Капітальний ремонт житлового фонду місцевих органів влади</t>
  </si>
  <si>
    <r>
      <t>Сільське і лісове господарство, рибне господарство та мисливство</t>
    </r>
    <r>
      <rPr>
        <b/>
        <sz val="12"/>
        <color rgb="FF000000"/>
        <rFont val="Times New Roman"/>
        <family val="1"/>
        <charset val="204"/>
      </rPr>
      <t> </t>
    </r>
  </si>
  <si>
    <t>Інші джерела власних надходжень бюджетних установ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</si>
  <si>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</si>
  <si>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>Міська програма розвитку МКП "РВСМР "Голос громади" на 2014р.</t>
  </si>
  <si>
    <t>до рішення 31 сесії (6 скликання) "Про бюджет</t>
  </si>
  <si>
    <t>Сватівської міської ради на 2015 рік"</t>
  </si>
  <si>
    <t>бюджету Сватівської міської ради на 2015 рік</t>
  </si>
  <si>
    <t>(тис.грн.)/грн.</t>
  </si>
  <si>
    <t>в т.ч. бюджет розвитку</t>
  </si>
  <si>
    <t>Податок на прибуток підприємств</t>
  </si>
  <si>
    <t>Податки на власність</t>
  </si>
  <si>
    <t>Податок з власників транспортних засобів та інших самохідних машин і механізмів</t>
  </si>
  <si>
    <t>Податок з власників наземних транспортних засобів та інших самохідних машин і механізмів (юридичних осіб)</t>
  </si>
  <si>
    <t>Податок з власників наземних транспортних засобів та інших самохідних машин і механізмів (з громадян)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</si>
  <si>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</si>
  <si>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</si>
  <si>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</si>
  <si>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спеціальне використання води водних об'єктів місцевого значення</t>
  </si>
  <si>
    <t>Рентна плата за користування надрами для видобування корисних копалин місцевого значення</t>
  </si>
  <si>
    <t>Рентна плата за користування надрами в цілях, не пов'язаних з видобуванням корисних копалин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</si>
  <si>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</si>
  <si>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</si>
  <si>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</si>
  <si>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</si>
  <si>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</si>
  <si>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</si>
  <si>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</si>
  <si>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</si>
  <si>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</si>
  <si>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</si>
  <si>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Туристичний збір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</si>
  <si>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</si>
  <si>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</si>
  <si>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r>
      <t>Надходження від розміщення відходів у спеціальновідведених для цього місцях чи на об</t>
    </r>
    <r>
      <rPr>
        <sz val="8"/>
        <color indexed="8"/>
        <rFont val="Book Antiqua"/>
        <family val="1"/>
        <charset val="204"/>
      </rPr>
      <t>’єктах, крім розміщення окремих видів відходів як вторинної сировини</t>
    </r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</si>
  <si>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</si>
  <si>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</si>
  <si>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</si>
  <si>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неподаткові надходження</t>
  </si>
  <si>
    <t>Субвенції</t>
  </si>
  <si>
    <t>Інші субвенції</t>
  </si>
  <si>
    <t>Всього доходів</t>
  </si>
  <si>
    <t>Керівник секретаріату (секретар)</t>
  </si>
  <si>
    <t>у т.ч.бюджет розвитку</t>
  </si>
  <si>
    <t>На початок періоду</t>
  </si>
  <si>
    <t>Фінансування за активними операціями</t>
  </si>
  <si>
    <t>Зміни обсягів бюджетних коштів</t>
  </si>
  <si>
    <t xml:space="preserve"> ФІНАНСУВАННЯ</t>
  </si>
  <si>
    <t>(тис.грн/грн)</t>
  </si>
  <si>
    <t>Найменування згідно з класифікацією фінансування бюджету</t>
  </si>
  <si>
    <t>Загальне фінансування</t>
  </si>
  <si>
    <t>Фінансування за борговими операціями</t>
  </si>
  <si>
    <t>Запозичення</t>
  </si>
  <si>
    <t>Внутрішні запозичення</t>
  </si>
  <si>
    <t>Зовнішні запозичення</t>
  </si>
  <si>
    <t>Погашення</t>
  </si>
  <si>
    <t>Внутрішні зобов'язання</t>
  </si>
  <si>
    <t>Зовнішні зобов'язання</t>
  </si>
  <si>
    <t>Зміни обсягів  депозитів і цінних паперів, що використовуються для управління ліквідністю</t>
  </si>
  <si>
    <t>Розміщення бюджетних коштів на депозитах або придбання цінних паперів</t>
  </si>
  <si>
    <t>Придбання цінних паперів</t>
  </si>
  <si>
    <t>Керівник секретаріату (секретар) ________________________ О.І.Євтушенко</t>
  </si>
  <si>
    <r>
      <t>Найменування згідно з типовою відомчою/типовою програмною</t>
    </r>
    <r>
      <rPr>
        <sz val="8"/>
        <color theme="1"/>
        <rFont val="Calibri"/>
        <family val="2"/>
        <charset val="204"/>
      </rPr>
      <t>²</t>
    </r>
    <r>
      <rPr>
        <sz val="8"/>
        <color theme="1"/>
        <rFont val="Book Antiqua"/>
        <family val="1"/>
        <charset val="204"/>
      </rPr>
      <t>/тимчасовою класифікацією видатків та кредитування місцевих бюджетів</t>
    </r>
  </si>
  <si>
    <r>
      <t>Код програмної класифікації видатків та кредитування місцевого бюджету</t>
    </r>
    <r>
      <rPr>
        <sz val="8"/>
        <color theme="1"/>
        <rFont val="Calibri"/>
        <family val="2"/>
        <charset val="204"/>
      </rPr>
      <t>¹</t>
    </r>
  </si>
  <si>
    <t>Код функціональної класифікації видатків та кредитування бюджету</t>
  </si>
  <si>
    <t>РОЗПОДІЛ</t>
  </si>
  <si>
    <t>видатків бюджету Сватівської міської ради на 2015 рік</t>
  </si>
  <si>
    <t>0111</t>
  </si>
  <si>
    <t>О.І.Євтушенко</t>
  </si>
  <si>
    <t>(підпис)</t>
  </si>
  <si>
    <t>100202</t>
  </si>
  <si>
    <t>Водопровідно-каналізаційне господарство</t>
  </si>
  <si>
    <t>Благодійні внески, гранти та дарунки</t>
  </si>
  <si>
    <t>Кошти, що передаються із загального фонду бюджету до бюджету розвитку (спеціального фонду)</t>
  </si>
  <si>
    <t>Назва місцевого бюджету адміністративно-територіальної одиниці</t>
  </si>
  <si>
    <t>Субвенція загального фонду на:</t>
  </si>
  <si>
    <t>Субвенція спеціального фонду на:</t>
  </si>
  <si>
    <t>з бюджету Сватівської міської ради місцевим/державному бюджетам на 2015 рік</t>
  </si>
  <si>
    <t>МІЖБЮДЖЕТНІ ТРАНСФЕРТИ</t>
  </si>
  <si>
    <t xml:space="preserve">Дотації </t>
  </si>
  <si>
    <t>Субвенціїї з бюджету Сватівської міської ради</t>
  </si>
  <si>
    <t>Співфінансування КУ Нижньодуванської селищної ради "Трудовий архів територіальних громад Сватівського району"</t>
  </si>
  <si>
    <t>Нижньодуванська селищна рада</t>
  </si>
  <si>
    <r>
      <t>Перелік об</t>
    </r>
    <r>
      <rPr>
        <b/>
        <sz val="11"/>
        <color theme="1"/>
        <rFont val="Calibri"/>
        <family val="2"/>
        <charset val="204"/>
      </rPr>
      <t>'</t>
    </r>
    <r>
      <rPr>
        <b/>
        <sz val="11"/>
        <color theme="1"/>
        <rFont val="Book Antiqua"/>
        <family val="1"/>
        <charset val="204"/>
      </rPr>
      <t>єктів, видатки на які у 2015 році будуть проводитися за рахунок коштів бюджету розвитку</t>
    </r>
    <r>
      <rPr>
        <b/>
        <sz val="11"/>
        <color theme="1"/>
        <rFont val="Calibri"/>
        <family val="2"/>
        <charset val="204"/>
      </rPr>
      <t>¹</t>
    </r>
  </si>
  <si>
    <t xml:space="preserve">Разом видатків на поточний рік </t>
  </si>
  <si>
    <r>
      <t>Всього видатків на завершення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</si>
  <si>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t>Загальний обсяг фінансування  будівництва</t>
  </si>
  <si>
    <t>Найменування згідно з типовою відомчою/типовою програмною³/тимчасовою класифікацією видатків та кредитування місцевого бюджету</t>
  </si>
  <si>
    <t>Код тимчасової класифікації видатків та кредитування місцевого бюджету</t>
  </si>
  <si>
    <r>
      <t>Код програмної класифікації видатків та кредитування місцевого бюджету</t>
    </r>
    <r>
      <rPr>
        <sz val="7"/>
        <color theme="1"/>
        <rFont val="Calibri"/>
        <family val="2"/>
        <charset val="204"/>
      </rPr>
      <t>²</t>
    </r>
  </si>
  <si>
    <t>²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</si>
  <si>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</si>
  <si>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sz val="7"/>
        <color theme="1"/>
        <rFont val="Calibri"/>
        <family val="2"/>
        <charset val="204"/>
      </rPr>
      <t>²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</si>
  <si>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t>³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</si>
  <si>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розподіляються кошти бюджету розвитку щодо здійснення заходів на будівництво, реконструкцію і реставрацію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виробничої, комунікаційної та соціальної інфраструктури (ст.71 БКУ), інші капітальні видатки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не розподіляються.</t>
    </r>
  </si>
  <si>
    <t>Придбання альтанок</t>
  </si>
  <si>
    <t>250404</t>
  </si>
  <si>
    <t xml:space="preserve">Придбання штучного покриття </t>
  </si>
  <si>
    <t>Будівництво площадок для сміття</t>
  </si>
  <si>
    <t>Будівництво пішохідних переходів ч/з р.Красна (вул.Набережна-Водокачки, Пушкіна, Красноріченська</t>
  </si>
  <si>
    <t>Капітальний ремонт пл.50-річчя Перемоги</t>
  </si>
  <si>
    <t>Капітальний ремонт полігону ТПВ</t>
  </si>
  <si>
    <t>Реконструкція трибун на стадіоні "Нива"</t>
  </si>
  <si>
    <t>бюджет Сватівської міської ради на 2015 рік"</t>
  </si>
  <si>
    <t>Разом загальний та спеціальний фонди</t>
  </si>
  <si>
    <t>Найменування місцевої (регіональної) програми</t>
  </si>
  <si>
    <t>Перелік місцевих (регіональних) програм, які фінансуватимуться за рахунок</t>
  </si>
  <si>
    <r>
      <t>коштів бюджету Сватівської міської ради у 2015 році</t>
    </r>
    <r>
      <rPr>
        <b/>
        <sz val="10"/>
        <color theme="1"/>
        <rFont val="Calibri"/>
        <family val="2"/>
        <charset val="204"/>
      </rPr>
      <t>¹</t>
    </r>
  </si>
  <si>
    <t>Міська культурно-мистецька Програма "Відродження України починається з відродженням духовності" на 2015 рік</t>
  </si>
  <si>
    <t>Міська Програма розвитку фізичної культури та спорту на 2015 рік</t>
  </si>
  <si>
    <t>Міська Програма розвитку житлово-комунального господарства та благоустрою м.Сватове на 2015 рік</t>
  </si>
  <si>
    <t>Міська програма фінансової підтримки ветеранської організації на 2015 рік</t>
  </si>
  <si>
    <t>120201</t>
  </si>
  <si>
    <t>Міська Програма поводження з відходами на території м.Сватове на 2013-2015 роки</t>
  </si>
  <si>
    <t>69,1</t>
  </si>
  <si>
    <t>101,5</t>
  </si>
  <si>
    <t>250404, 091108, 150101</t>
  </si>
  <si>
    <t>100203, 170703</t>
  </si>
  <si>
    <t>240604, 150101</t>
  </si>
  <si>
    <t>0910</t>
  </si>
  <si>
    <t>1090</t>
  </si>
  <si>
    <t>0600</t>
  </si>
  <si>
    <t>0620</t>
  </si>
  <si>
    <t>0640</t>
  </si>
  <si>
    <t>0828</t>
  </si>
  <si>
    <t>0900</t>
  </si>
  <si>
    <t>0100</t>
  </si>
  <si>
    <t>0820</t>
  </si>
  <si>
    <t>1000</t>
  </si>
  <si>
    <t>0830</t>
  </si>
  <si>
    <t>0832</t>
  </si>
  <si>
    <t>0451</t>
  </si>
  <si>
    <t>0450</t>
  </si>
  <si>
    <t>0540</t>
  </si>
  <si>
    <t>0500</t>
  </si>
  <si>
    <t>0180</t>
  </si>
  <si>
    <t>0640, 0451</t>
  </si>
  <si>
    <t xml:space="preserve">до рішення 31 сесії (6 скликання) "Про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</si>
</sst>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4" x14ac:knownFonts="1">
    <font>
      <sz val="11"/>
      <color theme="1"/>
      <name val="Calibri"/>
      <family val="2"/>
      <charset val="204"/>
      <scheme val="minor"/>
    </font>
    <font>
      <sz val="9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8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10"/>
      <name val="Arial Cyr"/>
      <charset val="204"/>
    </font>
    <font>
      <b/>
      <sz val="9"/>
      <name val="Book Antiqua"/>
      <family val="1"/>
      <charset val="204"/>
    </font>
    <font>
      <b/>
      <i/>
      <sz val="8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b/>
      <i/>
      <sz val="9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b/>
      <sz val="8"/>
      <name val="Book Antiqua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Book Antiqua"/>
      <family val="1"/>
      <charset val="204"/>
    </font>
    <font>
      <sz val="7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8"/>
      <color theme="1"/>
      <name val="Calibri"/>
      <family val="2"/>
      <charset val="204"/>
    </font>
    <font>
      <b/>
      <sz val="7"/>
      <color theme="1"/>
      <name val="Book Antiqua"/>
      <family val="1"/>
      <charset val="204"/>
    </font>
    <font>
      <sz val="7"/>
      <color theme="1"/>
      <name val="Calibri"/>
      <family val="2"/>
      <charset val="204"/>
    </font>
    <font>
      <sz val="11"/>
      <color theme="1"/>
      <name val="Book Antiqua"/>
      <family val="1"/>
      <charset val="204"/>
    </font>
    <font>
      <sz val="8"/>
      <name val="Book Antiqua"/>
      <family val="1"/>
      <charset val="204"/>
    </font>
    <font>
      <b/>
      <sz val="11"/>
      <color theme="1"/>
      <name val="Calibri"/>
      <family val="2"/>
      <charset val="204"/>
    </font>
    <font>
      <b/>
      <sz val="8"/>
      <color theme="1"/>
      <name val="Book Antiqua"/>
      <family val="1"/>
      <charset val="204"/>
    </font>
    <font>
      <b/>
      <i/>
      <sz val="8"/>
      <color theme="1"/>
      <name val="Book Antiqua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9"/>
      <name val="Book Antiqua"/>
      <family val="1"/>
      <charset val="204"/>
    </font>
    <font>
      <b/>
      <sz val="8"/>
      <color rgb="FF333333"/>
      <name val="Book Antiqua"/>
      <family val="1"/>
      <charset val="204"/>
    </font>
    <font>
      <b/>
      <i/>
      <sz val="8"/>
      <color rgb="FF333333"/>
      <name val="Book Antiqua"/>
      <family val="1"/>
      <charset val="204"/>
    </font>
    <font>
      <sz val="8"/>
      <color rgb="FF333333"/>
      <name val="Book Antiqua"/>
      <family val="1"/>
      <charset val="204"/>
    </font>
    <font>
      <sz val="8"/>
      <color indexed="8"/>
      <name val="Book Antiqua"/>
      <family val="1"/>
      <charset val="204"/>
    </font>
    <font>
      <b/>
      <u/>
      <sz val="8"/>
      <name val="Book Antiqua"/>
      <family val="1"/>
      <charset val="204"/>
    </font>
    <font>
      <b/>
      <i/>
      <sz val="8"/>
      <color rgb="FF000000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8"/>
      <color theme="1"/>
      <name val="Book Antiqua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7"/>
      <name val="Book Antiqua"/>
      <family val="1"/>
      <charset val="204"/>
    </font>
    <font>
      <i/>
      <sz val="7"/>
      <color theme="1"/>
      <name val="Book Antiqua"/>
      <family val="1"/>
      <charset val="204"/>
    </font>
    <font>
      <b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7">
    <xf numFmtId="0" fontId="0" fillId="0" borderId="0" xfId="0"/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8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1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0" xfId="0" applyBorder="1"/>
    <xf numFmtId="0" fontId="12" fillId="0" borderId="0" xfId="0" applyFont="1"/>
    <xf numFmtId="164" fontId="4" fillId="0" borderId="2" xfId="0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" fillId="0" borderId="11" xfId="0" applyNumberFormat="1" applyFont="1" applyBorder="1" applyAlignment="1">
      <alignment vertical="center" wrapText="1"/>
    </xf>
    <xf numFmtId="0" fontId="1" fillId="0" borderId="16" xfId="0" applyNumberFormat="1" applyFont="1" applyBorder="1" applyAlignment="1">
      <alignment vertical="center" wrapText="1"/>
    </xf>
    <xf numFmtId="0" fontId="1" fillId="0" borderId="6" xfId="0" applyNumberFormat="1" applyFont="1" applyBorder="1" applyAlignment="1">
      <alignment vertical="center" wrapText="1"/>
    </xf>
    <xf numFmtId="0" fontId="1" fillId="0" borderId="18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vertical="center" wrapText="1"/>
    </xf>
    <xf numFmtId="0" fontId="8" fillId="0" borderId="14" xfId="0" applyNumberFormat="1" applyFont="1" applyBorder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vertical="center" wrapText="1"/>
    </xf>
    <xf numFmtId="164" fontId="14" fillId="0" borderId="2" xfId="0" applyNumberFormat="1" applyFont="1" applyBorder="1" applyAlignment="1">
      <alignment vertical="center" wrapText="1"/>
    </xf>
    <xf numFmtId="164" fontId="14" fillId="0" borderId="12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164" fontId="8" fillId="0" borderId="14" xfId="0" applyNumberFormat="1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49" fontId="1" fillId="0" borderId="2" xfId="0" applyNumberFormat="1" applyFont="1" applyBorder="1" applyAlignment="1">
      <alignment horizontal="right" vertical="center" wrapText="1"/>
    </xf>
    <xf numFmtId="0" fontId="22" fillId="0" borderId="21" xfId="0" applyFont="1" applyBorder="1" applyAlignment="1">
      <alignment horizontal="left" vertical="center" wrapText="1"/>
    </xf>
    <xf numFmtId="0" fontId="20" fillId="0" borderId="2" xfId="4" applyFont="1" applyBorder="1" applyAlignment="1">
      <alignment vertical="center" wrapText="1"/>
    </xf>
    <xf numFmtId="0" fontId="7" fillId="0" borderId="2" xfId="6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top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right" vertical="center" wrapText="1"/>
    </xf>
    <xf numFmtId="49" fontId="9" fillId="0" borderId="2" xfId="0" applyNumberFormat="1" applyFont="1" applyBorder="1" applyAlignment="1">
      <alignment horizontal="right" vertical="center" wrapText="1"/>
    </xf>
    <xf numFmtId="0" fontId="23" fillId="0" borderId="6" xfId="0" applyFont="1" applyBorder="1" applyAlignment="1">
      <alignment vertical="center" wrapText="1"/>
    </xf>
    <xf numFmtId="0" fontId="20" fillId="0" borderId="2" xfId="7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25" fillId="0" borderId="0" xfId="0" applyFont="1"/>
    <xf numFmtId="2" fontId="14" fillId="0" borderId="2" xfId="0" applyNumberFormat="1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164" fontId="14" fillId="0" borderId="24" xfId="0" applyNumberFormat="1" applyFont="1" applyBorder="1" applyAlignment="1">
      <alignment vertical="center" wrapText="1"/>
    </xf>
    <xf numFmtId="164" fontId="14" fillId="0" borderId="29" xfId="0" applyNumberFormat="1" applyFont="1" applyBorder="1" applyAlignment="1">
      <alignment vertical="center" wrapText="1"/>
    </xf>
    <xf numFmtId="49" fontId="14" fillId="0" borderId="2" xfId="0" applyNumberFormat="1" applyFont="1" applyBorder="1" applyAlignment="1">
      <alignment horizontal="right" vertical="center" wrapText="1"/>
    </xf>
    <xf numFmtId="49" fontId="1" fillId="0" borderId="8" xfId="0" applyNumberFormat="1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164" fontId="14" fillId="0" borderId="1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6" fillId="0" borderId="0" xfId="0" applyFont="1"/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right" wrapText="1"/>
    </xf>
    <xf numFmtId="0" fontId="29" fillId="2" borderId="2" xfId="0" applyFont="1" applyFill="1" applyBorder="1" applyAlignment="1">
      <alignment horizontal="justify" wrapText="1"/>
    </xf>
    <xf numFmtId="0" fontId="20" fillId="0" borderId="2" xfId="2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0" fontId="29" fillId="2" borderId="2" xfId="0" applyFont="1" applyFill="1" applyBorder="1" applyAlignment="1">
      <alignment vertical="top" wrapText="1"/>
    </xf>
    <xf numFmtId="0" fontId="23" fillId="0" borderId="2" xfId="0" applyFont="1" applyBorder="1" applyAlignment="1">
      <alignment horizontal="right" vertical="top" wrapText="1"/>
    </xf>
    <xf numFmtId="0" fontId="30" fillId="2" borderId="2" xfId="0" applyFont="1" applyFill="1" applyBorder="1" applyAlignment="1">
      <alignment vertical="top" wrapText="1"/>
    </xf>
    <xf numFmtId="0" fontId="31" fillId="2" borderId="2" xfId="0" applyFont="1" applyFill="1" applyBorder="1" applyAlignment="1">
      <alignment vertical="top" wrapText="1"/>
    </xf>
    <xf numFmtId="0" fontId="31" fillId="2" borderId="2" xfId="0" applyFont="1" applyFill="1" applyBorder="1" applyAlignment="1">
      <alignment horizontal="right" wrapText="1"/>
    </xf>
    <xf numFmtId="0" fontId="31" fillId="2" borderId="2" xfId="0" applyFont="1" applyFill="1" applyBorder="1" applyAlignment="1">
      <alignment horizontal="justify" wrapText="1"/>
    </xf>
    <xf numFmtId="0" fontId="29" fillId="2" borderId="2" xfId="0" applyFont="1" applyFill="1" applyBorder="1" applyAlignment="1">
      <alignment horizontal="right" vertical="top" wrapText="1"/>
    </xf>
    <xf numFmtId="0" fontId="31" fillId="2" borderId="2" xfId="0" applyFont="1" applyFill="1" applyBorder="1" applyAlignment="1">
      <alignment horizontal="right" vertical="top" wrapText="1"/>
    </xf>
    <xf numFmtId="0" fontId="20" fillId="0" borderId="2" xfId="3" applyFont="1" applyBorder="1" applyAlignment="1">
      <alignment vertical="center" wrapText="1"/>
    </xf>
    <xf numFmtId="0" fontId="7" fillId="0" borderId="2" xfId="4" applyFont="1" applyBorder="1" applyAlignment="1">
      <alignment vertical="center" wrapText="1"/>
    </xf>
    <xf numFmtId="0" fontId="6" fillId="0" borderId="2" xfId="6" applyFont="1" applyBorder="1" applyAlignment="1">
      <alignment vertical="center" wrapText="1"/>
    </xf>
    <xf numFmtId="0" fontId="28" fillId="0" borderId="2" xfId="6" applyFont="1" applyBorder="1" applyAlignment="1">
      <alignment horizontal="center" vertical="center" wrapText="1"/>
    </xf>
    <xf numFmtId="0" fontId="11" fillId="0" borderId="2" xfId="6" applyFont="1" applyBorder="1" applyAlignment="1">
      <alignment vertical="center" wrapText="1"/>
    </xf>
    <xf numFmtId="0" fontId="33" fillId="0" borderId="2" xfId="6" applyFont="1" applyBorder="1" applyAlignment="1">
      <alignment horizontal="left" vertical="center" wrapText="1"/>
    </xf>
    <xf numFmtId="0" fontId="31" fillId="0" borderId="2" xfId="0" applyFont="1" applyBorder="1" applyAlignment="1">
      <alignment wrapText="1"/>
    </xf>
    <xf numFmtId="0" fontId="11" fillId="0" borderId="2" xfId="7" applyFont="1" applyBorder="1" applyAlignment="1">
      <alignment vertical="center" wrapText="1"/>
    </xf>
    <xf numFmtId="0" fontId="7" fillId="0" borderId="2" xfId="7" applyFont="1" applyBorder="1" applyAlignment="1">
      <alignment vertical="center" wrapText="1"/>
    </xf>
    <xf numFmtId="0" fontId="34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164" fontId="35" fillId="0" borderId="2" xfId="0" applyNumberFormat="1" applyFont="1" applyBorder="1" applyAlignment="1">
      <alignment vertical="center" wrapText="1"/>
    </xf>
    <xf numFmtId="0" fontId="0" fillId="0" borderId="0" xfId="0" applyFont="1"/>
    <xf numFmtId="0" fontId="27" fillId="0" borderId="0" xfId="0" applyFont="1"/>
    <xf numFmtId="164" fontId="2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37" fillId="0" borderId="2" xfId="0" applyNumberFormat="1" applyFont="1" applyFill="1" applyBorder="1" applyAlignment="1" applyProtection="1">
      <alignment vertical="center"/>
    </xf>
    <xf numFmtId="0" fontId="38" fillId="0" borderId="2" xfId="0" applyNumberFormat="1" applyFont="1" applyFill="1" applyBorder="1" applyAlignment="1" applyProtection="1">
      <alignment vertical="center"/>
    </xf>
    <xf numFmtId="0" fontId="37" fillId="0" borderId="2" xfId="0" applyNumberFormat="1" applyFont="1" applyFill="1" applyBorder="1" applyAlignment="1" applyProtection="1">
      <alignment horizontal="left" vertical="top"/>
    </xf>
    <xf numFmtId="0" fontId="37" fillId="0" borderId="2" xfId="0" applyNumberFormat="1" applyFont="1" applyFill="1" applyBorder="1" applyAlignment="1" applyProtection="1">
      <alignment vertical="top" wrapText="1"/>
    </xf>
    <xf numFmtId="0" fontId="39" fillId="0" borderId="2" xfId="0" applyNumberFormat="1" applyFont="1" applyFill="1" applyBorder="1" applyAlignment="1" applyProtection="1">
      <alignment horizontal="left" vertical="top"/>
    </xf>
    <xf numFmtId="0" fontId="39" fillId="0" borderId="2" xfId="0" applyNumberFormat="1" applyFont="1" applyFill="1" applyBorder="1" applyAlignment="1" applyProtection="1">
      <alignment vertical="top" wrapText="1"/>
    </xf>
    <xf numFmtId="0" fontId="40" fillId="0" borderId="2" xfId="0" applyNumberFormat="1" applyFont="1" applyFill="1" applyBorder="1" applyAlignment="1" applyProtection="1">
      <alignment horizontal="left" vertical="top"/>
    </xf>
    <xf numFmtId="0" fontId="40" fillId="0" borderId="2" xfId="0" applyNumberFormat="1" applyFont="1" applyFill="1" applyBorder="1" applyAlignment="1" applyProtection="1">
      <alignment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 wrapText="1"/>
    </xf>
    <xf numFmtId="0" fontId="41" fillId="0" borderId="2" xfId="8" applyFont="1" applyBorder="1" applyAlignment="1">
      <alignment vertical="center" wrapText="1"/>
    </xf>
    <xf numFmtId="0" fontId="42" fillId="0" borderId="2" xfId="0" applyFont="1" applyBorder="1" applyAlignment="1">
      <alignment vertical="center" wrapText="1"/>
    </xf>
    <xf numFmtId="0" fontId="1" fillId="0" borderId="20" xfId="0" applyNumberFormat="1" applyFont="1" applyBorder="1" applyAlignment="1">
      <alignment vertical="center" textRotation="90" wrapText="1"/>
    </xf>
    <xf numFmtId="0" fontId="1" fillId="0" borderId="20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2" fillId="0" borderId="31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9" fontId="1" fillId="0" borderId="33" xfId="0" applyNumberFormat="1" applyFont="1" applyBorder="1" applyAlignment="1">
      <alignment vertical="center" wrapText="1"/>
    </xf>
    <xf numFmtId="49" fontId="14" fillId="0" borderId="7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7" xfId="0" applyFont="1" applyBorder="1" applyAlignment="1">
      <alignment horizontal="right" vertical="center" wrapText="1"/>
    </xf>
    <xf numFmtId="49" fontId="2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9" fontId="23" fillId="0" borderId="6" xfId="0" applyNumberFormat="1" applyFont="1" applyBorder="1" applyAlignment="1">
      <alignment horizontal="right" vertical="center" wrapText="1"/>
    </xf>
    <xf numFmtId="49" fontId="22" fillId="0" borderId="21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top" wrapText="1"/>
    </xf>
    <xf numFmtId="49" fontId="22" fillId="0" borderId="2" xfId="0" applyNumberFormat="1" applyFont="1" applyBorder="1" applyAlignment="1">
      <alignment horizontal="right" vertical="center" wrapText="1"/>
    </xf>
    <xf numFmtId="49" fontId="22" fillId="0" borderId="4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textRotation="90" wrapText="1"/>
    </xf>
    <xf numFmtId="0" fontId="36" fillId="0" borderId="25" xfId="0" applyFont="1" applyBorder="1" applyAlignment="1">
      <alignment horizontal="center" vertical="center" textRotation="90" wrapText="1"/>
    </xf>
    <xf numFmtId="0" fontId="36" fillId="0" borderId="6" xfId="0" applyFont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3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right" vertical="top" wrapText="1"/>
    </xf>
    <xf numFmtId="49" fontId="3" fillId="0" borderId="25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25" xfId="0" applyFont="1" applyBorder="1" applyAlignment="1">
      <alignment horizontal="right" vertical="top" wrapText="1"/>
    </xf>
    <xf numFmtId="0" fontId="14" fillId="0" borderId="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textRotation="90" wrapText="1"/>
    </xf>
    <xf numFmtId="0" fontId="14" fillId="0" borderId="25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textRotation="90" wrapText="1"/>
    </xf>
    <xf numFmtId="0" fontId="14" fillId="0" borderId="14" xfId="0" applyFont="1" applyBorder="1" applyAlignment="1">
      <alignment horizontal="center" vertical="center" textRotation="90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textRotation="90" wrapText="1"/>
    </xf>
    <xf numFmtId="0" fontId="14" fillId="0" borderId="27" xfId="0" applyFont="1" applyBorder="1" applyAlignment="1">
      <alignment horizontal="center" vertical="center" textRotation="90" wrapText="1"/>
    </xf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Обычный 8" xfId="8"/>
    <cellStyle name="Обычный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/&#1073;&#1102;&#1076;&#1078;&#1077;&#1090;/2015/&#1041;&#1102;&#1076;&#1078;&#1077;&#1090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рік"/>
      <sheetName val="Доходи міс заг"/>
      <sheetName val="Доходи міс спец"/>
      <sheetName val="Річний розпис"/>
      <sheetName val="Помісячний розпис заг"/>
      <sheetName val="Поміс.розпис спец"/>
      <sheetName val="зведений кошторис"/>
      <sheetName val="кошториси"/>
      <sheetName val="кошториси по ДНЗ"/>
      <sheetName val="план асигнувань ДНЗ"/>
      <sheetName val="План асигнувань"/>
      <sheetName val="Зведення показників"/>
      <sheetName val="Кошторис РФВ"/>
      <sheetName val="План асигнувань сп"/>
      <sheetName val="розподіл показників рік"/>
      <sheetName val="розподіл показників місяць"/>
      <sheetName val="аналіз"/>
      <sheetName val="енергоносії"/>
      <sheetName val="кредиторка"/>
      <sheetName val="Лист1"/>
      <sheetName val="Лист2"/>
      <sheetName val="Зміст"/>
    </sheetNames>
    <sheetDataSet>
      <sheetData sheetId="0">
        <row r="20">
          <cell r="C20">
            <v>58100</v>
          </cell>
        </row>
        <row r="23">
          <cell r="C23">
            <v>0</v>
          </cell>
        </row>
        <row r="24">
          <cell r="C24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2">
          <cell r="C32">
            <v>800000</v>
          </cell>
        </row>
        <row r="35">
          <cell r="C35">
            <v>5000</v>
          </cell>
        </row>
        <row r="36">
          <cell r="C36">
            <v>1500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690000</v>
          </cell>
        </row>
        <row r="40">
          <cell r="C40">
            <v>2430000</v>
          </cell>
        </row>
        <row r="41">
          <cell r="C41">
            <v>267870</v>
          </cell>
        </row>
        <row r="42">
          <cell r="C42">
            <v>749400</v>
          </cell>
        </row>
        <row r="43">
          <cell r="C43">
            <v>225000</v>
          </cell>
        </row>
        <row r="44">
          <cell r="C44">
            <v>0</v>
          </cell>
        </row>
        <row r="46">
          <cell r="C46">
            <v>1000</v>
          </cell>
        </row>
        <row r="48">
          <cell r="C48">
            <v>183200</v>
          </cell>
        </row>
        <row r="49">
          <cell r="C49">
            <v>1382400</v>
          </cell>
        </row>
        <row r="50">
          <cell r="C50">
            <v>293600</v>
          </cell>
        </row>
        <row r="53">
          <cell r="C53">
            <v>9000</v>
          </cell>
        </row>
        <row r="54">
          <cell r="C54">
            <v>3600</v>
          </cell>
        </row>
        <row r="55">
          <cell r="C55">
            <v>4400</v>
          </cell>
        </row>
        <row r="59">
          <cell r="C59">
            <v>29600</v>
          </cell>
        </row>
        <row r="60">
          <cell r="C60">
            <v>6000</v>
          </cell>
        </row>
        <row r="62">
          <cell r="C62">
            <v>120000</v>
          </cell>
        </row>
        <row r="63">
          <cell r="C63">
            <v>10000</v>
          </cell>
        </row>
        <row r="65">
          <cell r="C65">
            <v>25200</v>
          </cell>
        </row>
        <row r="66">
          <cell r="D66">
            <v>0</v>
          </cell>
        </row>
        <row r="69">
          <cell r="D69">
            <v>842480</v>
          </cell>
        </row>
        <row r="70">
          <cell r="D70">
            <v>71100</v>
          </cell>
        </row>
        <row r="73">
          <cell r="D73">
            <v>17980</v>
          </cell>
        </row>
        <row r="75">
          <cell r="C75">
            <v>5572200</v>
          </cell>
        </row>
        <row r="80">
          <cell r="C80">
            <v>-621470</v>
          </cell>
          <cell r="D80">
            <v>621470</v>
          </cell>
        </row>
      </sheetData>
      <sheetData sheetId="1"/>
      <sheetData sheetId="2"/>
      <sheetData sheetId="3"/>
      <sheetData sheetId="4">
        <row r="18">
          <cell r="O18">
            <v>2586640</v>
          </cell>
        </row>
        <row r="20">
          <cell r="O20">
            <v>1582630</v>
          </cell>
        </row>
        <row r="21">
          <cell r="O21">
            <v>574500</v>
          </cell>
        </row>
        <row r="26">
          <cell r="O26">
            <v>193110</v>
          </cell>
        </row>
        <row r="34">
          <cell r="O34">
            <v>4922200</v>
          </cell>
        </row>
        <row r="36">
          <cell r="O36">
            <v>2377200</v>
          </cell>
        </row>
        <row r="37">
          <cell r="O37">
            <v>862920</v>
          </cell>
        </row>
        <row r="43">
          <cell r="O43">
            <v>1304930</v>
          </cell>
        </row>
        <row r="54">
          <cell r="O54">
            <v>24000</v>
          </cell>
        </row>
        <row r="56">
          <cell r="O56">
            <v>20000</v>
          </cell>
        </row>
        <row r="64">
          <cell r="O64">
            <v>148000</v>
          </cell>
        </row>
        <row r="68">
          <cell r="O68">
            <v>1000000</v>
          </cell>
        </row>
        <row r="70">
          <cell r="O70">
            <v>640260</v>
          </cell>
        </row>
        <row r="72">
          <cell r="O72">
            <v>13190</v>
          </cell>
        </row>
        <row r="73">
          <cell r="O73">
            <v>4790</v>
          </cell>
        </row>
        <row r="77">
          <cell r="O77">
            <v>272280</v>
          </cell>
        </row>
        <row r="81">
          <cell r="O81">
            <v>1000000</v>
          </cell>
        </row>
        <row r="83">
          <cell r="O83">
            <v>877900</v>
          </cell>
        </row>
        <row r="85">
          <cell r="O85">
            <v>371240</v>
          </cell>
        </row>
        <row r="86">
          <cell r="O86">
            <v>134780</v>
          </cell>
        </row>
        <row r="90">
          <cell r="O90">
            <v>348720</v>
          </cell>
        </row>
        <row r="101">
          <cell r="O101">
            <v>245000</v>
          </cell>
        </row>
        <row r="102">
          <cell r="O102">
            <v>500000</v>
          </cell>
        </row>
        <row r="107">
          <cell r="O107">
            <v>90000</v>
          </cell>
        </row>
        <row r="112">
          <cell r="O112">
            <v>139100</v>
          </cell>
        </row>
        <row r="118">
          <cell r="O118">
            <v>35500</v>
          </cell>
        </row>
        <row r="122">
          <cell r="O122">
            <v>17000</v>
          </cell>
        </row>
      </sheetData>
      <sheetData sheetId="5">
        <row r="17">
          <cell r="O17">
            <v>914487</v>
          </cell>
        </row>
        <row r="26">
          <cell r="O26">
            <v>17980</v>
          </cell>
        </row>
        <row r="28">
          <cell r="O28">
            <v>13190</v>
          </cell>
        </row>
        <row r="29">
          <cell r="O29">
            <v>4790</v>
          </cell>
        </row>
        <row r="30">
          <cell r="O30">
            <v>1060000</v>
          </cell>
        </row>
        <row r="38">
          <cell r="O38">
            <v>500000</v>
          </cell>
        </row>
        <row r="44">
          <cell r="O44">
            <v>730000</v>
          </cell>
        </row>
        <row r="58">
          <cell r="O58">
            <v>500000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7" zoomScaleNormal="100" workbookViewId="0">
      <selection activeCell="J52" sqref="J52"/>
    </sheetView>
  </sheetViews>
  <sheetFormatPr defaultRowHeight="15" x14ac:dyDescent="0.25"/>
  <cols>
    <col min="1" max="1" width="8.85546875" customWidth="1"/>
    <col min="2" max="2" width="43.85546875" customWidth="1"/>
    <col min="3" max="3" width="9.5703125" customWidth="1"/>
    <col min="4" max="4" width="10.140625" customWidth="1"/>
    <col min="5" max="5" width="8.5703125" style="1" customWidth="1"/>
    <col min="6" max="6" width="8.7109375" customWidth="1"/>
  </cols>
  <sheetData>
    <row r="1" spans="1:6" s="16" customFormat="1" x14ac:dyDescent="0.25">
      <c r="C1" s="156" t="s">
        <v>0</v>
      </c>
      <c r="D1" s="156"/>
      <c r="E1" s="156"/>
      <c r="F1" s="156"/>
    </row>
    <row r="2" spans="1:6" s="16" customFormat="1" x14ac:dyDescent="0.25">
      <c r="C2" s="156" t="s">
        <v>111</v>
      </c>
      <c r="D2" s="156"/>
      <c r="E2" s="156"/>
      <c r="F2" s="156"/>
    </row>
    <row r="3" spans="1:6" s="16" customFormat="1" x14ac:dyDescent="0.25">
      <c r="C3" s="156" t="s">
        <v>112</v>
      </c>
      <c r="D3" s="156"/>
      <c r="E3" s="156"/>
      <c r="F3" s="156"/>
    </row>
    <row r="4" spans="1:6" s="16" customFormat="1" ht="3" customHeight="1" x14ac:dyDescent="0.25"/>
    <row r="5" spans="1:6" x14ac:dyDescent="0.25">
      <c r="A5" s="164" t="s">
        <v>30</v>
      </c>
      <c r="B5" s="164"/>
      <c r="C5" s="164"/>
      <c r="D5" s="164"/>
      <c r="E5" s="164"/>
      <c r="F5" s="164"/>
    </row>
    <row r="6" spans="1:6" x14ac:dyDescent="0.25">
      <c r="A6" s="164" t="s">
        <v>113</v>
      </c>
      <c r="B6" s="164"/>
      <c r="C6" s="164"/>
      <c r="D6" s="164"/>
      <c r="E6" s="164"/>
      <c r="F6" s="164"/>
    </row>
    <row r="7" spans="1:6" x14ac:dyDescent="0.25">
      <c r="A7" s="1"/>
      <c r="B7" s="1"/>
      <c r="C7" s="1"/>
      <c r="D7" s="1"/>
      <c r="E7" s="158" t="s">
        <v>114</v>
      </c>
      <c r="F7" s="158"/>
    </row>
    <row r="8" spans="1:6" s="17" customFormat="1" ht="12.75" customHeight="1" x14ac:dyDescent="0.2">
      <c r="A8" s="161" t="s">
        <v>1</v>
      </c>
      <c r="B8" s="161" t="s">
        <v>2</v>
      </c>
      <c r="C8" s="161" t="s">
        <v>33</v>
      </c>
      <c r="D8" s="161" t="s">
        <v>3</v>
      </c>
      <c r="E8" s="159" t="s">
        <v>4</v>
      </c>
      <c r="F8" s="160"/>
    </row>
    <row r="9" spans="1:6" s="17" customFormat="1" ht="38.25" x14ac:dyDescent="0.2">
      <c r="A9" s="162"/>
      <c r="B9" s="162"/>
      <c r="C9" s="162"/>
      <c r="D9" s="162"/>
      <c r="E9" s="82" t="s">
        <v>33</v>
      </c>
      <c r="F9" s="82" t="s">
        <v>115</v>
      </c>
    </row>
    <row r="10" spans="1:6" x14ac:dyDescent="0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</row>
    <row r="11" spans="1:6" s="110" customFormat="1" x14ac:dyDescent="0.25">
      <c r="A11" s="3">
        <v>10000000</v>
      </c>
      <c r="B11" s="84" t="s">
        <v>5</v>
      </c>
      <c r="C11" s="18">
        <f t="shared" ref="C11:C12" si="0">SUM(D11:E11)</f>
        <v>7104.07</v>
      </c>
      <c r="D11" s="18">
        <f>D12+D14+D18+D24+D26+D44</f>
        <v>7104.07</v>
      </c>
      <c r="E11" s="18">
        <f t="shared" ref="E11:F11" si="1">E12+E14+E18+E24+E26+E44</f>
        <v>0</v>
      </c>
      <c r="F11" s="18">
        <f t="shared" si="1"/>
        <v>0</v>
      </c>
    </row>
    <row r="12" spans="1:6" ht="15.75" customHeight="1" x14ac:dyDescent="0.3">
      <c r="A12" s="85">
        <v>11020000</v>
      </c>
      <c r="B12" s="86" t="s">
        <v>116</v>
      </c>
      <c r="C12" s="20">
        <f t="shared" si="0"/>
        <v>58.1</v>
      </c>
      <c r="D12" s="108">
        <f>D13</f>
        <v>58.1</v>
      </c>
      <c r="E12" s="108">
        <f t="shared" ref="E12:F12" si="2">E13</f>
        <v>0</v>
      </c>
      <c r="F12" s="108">
        <f t="shared" si="2"/>
        <v>0</v>
      </c>
    </row>
    <row r="13" spans="1:6" ht="25.5" x14ac:dyDescent="0.25">
      <c r="A13" s="87">
        <v>11020200</v>
      </c>
      <c r="B13" s="87" t="s">
        <v>6</v>
      </c>
      <c r="C13" s="20">
        <f>SUM(D13:E13)</f>
        <v>58.1</v>
      </c>
      <c r="D13" s="20">
        <f>'[1]Доходи рік'!$C$20/1000</f>
        <v>58.1</v>
      </c>
      <c r="E13" s="20"/>
      <c r="F13" s="20"/>
    </row>
    <row r="14" spans="1:6" s="110" customFormat="1" hidden="1" x14ac:dyDescent="0.25">
      <c r="A14" s="88">
        <v>12000000</v>
      </c>
      <c r="B14" s="89" t="s">
        <v>117</v>
      </c>
      <c r="C14" s="18">
        <f t="shared" ref="C14:C69" si="3">SUM(D14:E14)</f>
        <v>0</v>
      </c>
      <c r="D14" s="18">
        <f>D15</f>
        <v>0</v>
      </c>
      <c r="E14" s="18">
        <f t="shared" ref="E14:F14" si="4">E15</f>
        <v>0</v>
      </c>
      <c r="F14" s="18">
        <f t="shared" si="4"/>
        <v>0</v>
      </c>
    </row>
    <row r="15" spans="1:6" s="110" customFormat="1" ht="24.75" hidden="1" customHeight="1" x14ac:dyDescent="0.25">
      <c r="A15" s="90">
        <v>12020000</v>
      </c>
      <c r="B15" s="91" t="s">
        <v>118</v>
      </c>
      <c r="C15" s="18">
        <f t="shared" si="3"/>
        <v>0</v>
      </c>
      <c r="D15" s="18">
        <f>SUM(D16:D17)</f>
        <v>0</v>
      </c>
      <c r="E15" s="18">
        <f t="shared" ref="E15:F15" si="5">SUM(E16:E17)</f>
        <v>0</v>
      </c>
      <c r="F15" s="18">
        <f t="shared" si="5"/>
        <v>0</v>
      </c>
    </row>
    <row r="16" spans="1:6" ht="32.25" hidden="1" customHeight="1" x14ac:dyDescent="0.25">
      <c r="A16" s="12">
        <v>12020100</v>
      </c>
      <c r="B16" s="92" t="s">
        <v>119</v>
      </c>
      <c r="C16" s="20">
        <f t="shared" si="3"/>
        <v>0</v>
      </c>
      <c r="D16" s="20">
        <f>'[1]Доходи рік'!$C23/1000</f>
        <v>0</v>
      </c>
      <c r="E16" s="20"/>
      <c r="F16" s="20"/>
    </row>
    <row r="17" spans="1:6" ht="25.5" hidden="1" x14ac:dyDescent="0.25">
      <c r="A17" s="12">
        <v>12020200</v>
      </c>
      <c r="B17" s="92" t="s">
        <v>120</v>
      </c>
      <c r="C17" s="20">
        <f t="shared" si="3"/>
        <v>0</v>
      </c>
      <c r="D17" s="20">
        <f>'[1]Доходи рік'!$C24/1000</f>
        <v>0</v>
      </c>
      <c r="E17" s="20"/>
      <c r="F17" s="20"/>
    </row>
    <row r="18" spans="1:6" s="110" customFormat="1" ht="27" hidden="1" x14ac:dyDescent="0.3">
      <c r="A18" s="85">
        <v>13000000</v>
      </c>
      <c r="B18" s="86" t="s">
        <v>121</v>
      </c>
      <c r="C18" s="18">
        <f t="shared" si="3"/>
        <v>0</v>
      </c>
      <c r="D18" s="18">
        <f>D19</f>
        <v>0</v>
      </c>
      <c r="E18" s="18">
        <f t="shared" ref="E18:F18" si="6">E19</f>
        <v>0</v>
      </c>
      <c r="F18" s="18">
        <f t="shared" si="6"/>
        <v>0</v>
      </c>
    </row>
    <row r="19" spans="1:6" hidden="1" x14ac:dyDescent="0.25">
      <c r="A19" s="93">
        <v>13010000</v>
      </c>
      <c r="B19" s="94" t="s">
        <v>122</v>
      </c>
      <c r="C19" s="20">
        <f t="shared" si="3"/>
        <v>0</v>
      </c>
      <c r="D19" s="20">
        <f>SUM(D20:D23)</f>
        <v>0</v>
      </c>
      <c r="E19" s="20">
        <f t="shared" ref="E19:F19" si="7">SUM(E20:E23)</f>
        <v>0</v>
      </c>
      <c r="F19" s="20">
        <f t="shared" si="7"/>
        <v>0</v>
      </c>
    </row>
    <row r="20" spans="1:6" ht="51" hidden="1" x14ac:dyDescent="0.25">
      <c r="A20" s="93">
        <v>13010200</v>
      </c>
      <c r="B20" s="94" t="s">
        <v>123</v>
      </c>
      <c r="C20" s="20">
        <f t="shared" si="3"/>
        <v>0</v>
      </c>
      <c r="D20" s="20">
        <f>'[1]Доходи рік'!$C27/1000</f>
        <v>0</v>
      </c>
      <c r="E20" s="20"/>
      <c r="F20" s="20"/>
    </row>
    <row r="21" spans="1:6" ht="25.5" hidden="1" customHeight="1" x14ac:dyDescent="0.25">
      <c r="A21" s="93">
        <v>13020200</v>
      </c>
      <c r="B21" s="94" t="s">
        <v>124</v>
      </c>
      <c r="C21" s="20">
        <f t="shared" si="3"/>
        <v>0</v>
      </c>
      <c r="D21" s="20">
        <f>'[1]Доходи рік'!$C28/1000</f>
        <v>0</v>
      </c>
      <c r="E21" s="20"/>
      <c r="F21" s="20"/>
    </row>
    <row r="22" spans="1:6" ht="25.5" hidden="1" x14ac:dyDescent="0.25">
      <c r="A22" s="93">
        <v>13030200</v>
      </c>
      <c r="B22" s="94" t="s">
        <v>125</v>
      </c>
      <c r="C22" s="20">
        <f t="shared" si="3"/>
        <v>0</v>
      </c>
      <c r="D22" s="20">
        <f>'[1]Доходи рік'!$C29/1000</f>
        <v>0</v>
      </c>
      <c r="E22" s="20"/>
      <c r="F22" s="20"/>
    </row>
    <row r="23" spans="1:6" ht="25.5" hidden="1" x14ac:dyDescent="0.25">
      <c r="A23" s="93">
        <v>13030600</v>
      </c>
      <c r="B23" s="94" t="s">
        <v>126</v>
      </c>
      <c r="C23" s="20">
        <f t="shared" si="3"/>
        <v>0</v>
      </c>
      <c r="D23" s="20">
        <f>'[1]Доходи рік'!$C30/1000</f>
        <v>0</v>
      </c>
      <c r="E23" s="20"/>
      <c r="F23" s="20"/>
    </row>
    <row r="24" spans="1:6" s="110" customFormat="1" x14ac:dyDescent="0.25">
      <c r="A24" s="95">
        <v>14000000</v>
      </c>
      <c r="B24" s="89" t="s">
        <v>127</v>
      </c>
      <c r="C24" s="18">
        <f t="shared" si="3"/>
        <v>800</v>
      </c>
      <c r="D24" s="18">
        <f>D25</f>
        <v>800</v>
      </c>
      <c r="E24" s="18">
        <f t="shared" ref="E24:F24" si="8">E25</f>
        <v>0</v>
      </c>
      <c r="F24" s="18">
        <f t="shared" si="8"/>
        <v>0</v>
      </c>
    </row>
    <row r="25" spans="1:6" ht="38.25" x14ac:dyDescent="0.25">
      <c r="A25" s="96">
        <v>14040000</v>
      </c>
      <c r="B25" s="92" t="s">
        <v>128</v>
      </c>
      <c r="C25" s="20">
        <f t="shared" si="3"/>
        <v>800</v>
      </c>
      <c r="D25" s="20">
        <f>'[1]Доходи рік'!$C$32/1000</f>
        <v>800</v>
      </c>
      <c r="E25" s="20"/>
      <c r="F25" s="20"/>
    </row>
    <row r="26" spans="1:6" s="110" customFormat="1" ht="17.25" customHeight="1" x14ac:dyDescent="0.25">
      <c r="A26" s="45">
        <v>18000000</v>
      </c>
      <c r="B26" s="89" t="s">
        <v>129</v>
      </c>
      <c r="C26" s="18">
        <f t="shared" si="3"/>
        <v>6228.9699999999993</v>
      </c>
      <c r="D26" s="18">
        <f>D27+D38+D40</f>
        <v>6228.9699999999993</v>
      </c>
      <c r="E26" s="18">
        <f t="shared" ref="E26:F26" si="9">E27+E38+E40</f>
        <v>0</v>
      </c>
      <c r="F26" s="18">
        <f t="shared" si="9"/>
        <v>0</v>
      </c>
    </row>
    <row r="27" spans="1:6" x14ac:dyDescent="0.25">
      <c r="A27" s="12">
        <v>18010000</v>
      </c>
      <c r="B27" s="92" t="s">
        <v>130</v>
      </c>
      <c r="C27" s="20">
        <f t="shared" si="3"/>
        <v>4368.7699999999995</v>
      </c>
      <c r="D27" s="20">
        <f>SUM(D28:D37)</f>
        <v>4368.7699999999995</v>
      </c>
      <c r="E27" s="20">
        <f t="shared" ref="E27:F27" si="10">SUM(E28:E37)</f>
        <v>0</v>
      </c>
      <c r="F27" s="20">
        <f t="shared" si="10"/>
        <v>0</v>
      </c>
    </row>
    <row r="28" spans="1:6" s="1" customFormat="1" ht="38.25" x14ac:dyDescent="0.25">
      <c r="A28" s="12">
        <v>18010100</v>
      </c>
      <c r="B28" s="92" t="s">
        <v>131</v>
      </c>
      <c r="C28" s="20">
        <f t="shared" si="3"/>
        <v>5</v>
      </c>
      <c r="D28" s="20">
        <f>'[1]Доходи рік'!$C35/1000</f>
        <v>5</v>
      </c>
      <c r="E28" s="20"/>
      <c r="F28" s="20"/>
    </row>
    <row r="29" spans="1:6" ht="30" customHeight="1" x14ac:dyDescent="0.25">
      <c r="A29" s="12">
        <v>18010200</v>
      </c>
      <c r="B29" s="92" t="s">
        <v>132</v>
      </c>
      <c r="C29" s="20">
        <f t="shared" si="3"/>
        <v>1.5</v>
      </c>
      <c r="D29" s="20">
        <f>'[1]Доходи рік'!$C36/1000</f>
        <v>1.5</v>
      </c>
      <c r="E29" s="20"/>
      <c r="F29" s="20"/>
    </row>
    <row r="30" spans="1:6" ht="38.25" x14ac:dyDescent="0.25">
      <c r="A30" s="12">
        <v>18010300</v>
      </c>
      <c r="B30" s="92" t="s">
        <v>133</v>
      </c>
      <c r="C30" s="20">
        <f t="shared" si="3"/>
        <v>0</v>
      </c>
      <c r="D30" s="20">
        <f>'[1]Доходи рік'!$C37/1000</f>
        <v>0</v>
      </c>
      <c r="E30" s="20"/>
      <c r="F30" s="20"/>
    </row>
    <row r="31" spans="1:6" s="1" customFormat="1" ht="38.25" x14ac:dyDescent="0.25">
      <c r="A31" s="97">
        <v>18010400</v>
      </c>
      <c r="B31" s="92" t="s">
        <v>134</v>
      </c>
      <c r="C31" s="20">
        <f t="shared" si="3"/>
        <v>0</v>
      </c>
      <c r="D31" s="20">
        <f>'[1]Доходи рік'!$C38/1000</f>
        <v>0</v>
      </c>
      <c r="E31" s="20"/>
      <c r="F31" s="20"/>
    </row>
    <row r="32" spans="1:6" x14ac:dyDescent="0.25">
      <c r="A32" s="97">
        <v>18010500</v>
      </c>
      <c r="B32" s="92" t="s">
        <v>7</v>
      </c>
      <c r="C32" s="20">
        <f t="shared" si="3"/>
        <v>690</v>
      </c>
      <c r="D32" s="20">
        <f>'[1]Доходи рік'!$C39/1000</f>
        <v>690</v>
      </c>
      <c r="E32" s="20"/>
      <c r="F32" s="20"/>
    </row>
    <row r="33" spans="1:6" x14ac:dyDescent="0.25">
      <c r="A33" s="97">
        <v>18010600</v>
      </c>
      <c r="B33" s="92" t="s">
        <v>8</v>
      </c>
      <c r="C33" s="20">
        <f t="shared" si="3"/>
        <v>2430</v>
      </c>
      <c r="D33" s="20">
        <f>'[1]Доходи рік'!$C40/1000</f>
        <v>2430</v>
      </c>
      <c r="E33" s="20"/>
      <c r="F33" s="20"/>
    </row>
    <row r="34" spans="1:6" x14ac:dyDescent="0.25">
      <c r="A34" s="97">
        <v>18010700</v>
      </c>
      <c r="B34" s="92" t="s">
        <v>9</v>
      </c>
      <c r="C34" s="20">
        <f t="shared" si="3"/>
        <v>267.87</v>
      </c>
      <c r="D34" s="20">
        <f>'[1]Доходи рік'!$C41/1000</f>
        <v>267.87</v>
      </c>
      <c r="E34" s="20"/>
      <c r="F34" s="20"/>
    </row>
    <row r="35" spans="1:6" ht="15.75" customHeight="1" x14ac:dyDescent="0.25">
      <c r="A35" s="97">
        <v>18010900</v>
      </c>
      <c r="B35" s="97" t="s">
        <v>10</v>
      </c>
      <c r="C35" s="20">
        <f t="shared" si="3"/>
        <v>749.4</v>
      </c>
      <c r="D35" s="20">
        <f>'[1]Доходи рік'!$C42/1000</f>
        <v>749.4</v>
      </c>
      <c r="E35" s="20"/>
      <c r="F35" s="20"/>
    </row>
    <row r="36" spans="1:6" s="81" customFormat="1" ht="12.75" customHeight="1" x14ac:dyDescent="0.15">
      <c r="A36" s="51">
        <v>18011000</v>
      </c>
      <c r="B36" s="92" t="s">
        <v>135</v>
      </c>
      <c r="C36" s="20">
        <f t="shared" si="3"/>
        <v>225</v>
      </c>
      <c r="D36" s="20">
        <f>'[1]Доходи рік'!$C43/1000</f>
        <v>225</v>
      </c>
      <c r="E36" s="23"/>
      <c r="F36" s="23"/>
    </row>
    <row r="37" spans="1:6" s="81" customFormat="1" ht="15.75" customHeight="1" x14ac:dyDescent="0.15">
      <c r="A37" s="51">
        <v>18011100</v>
      </c>
      <c r="B37" s="92" t="s">
        <v>136</v>
      </c>
      <c r="C37" s="20">
        <f t="shared" si="3"/>
        <v>0</v>
      </c>
      <c r="D37" s="20">
        <f>'[1]Доходи рік'!$C44/1000</f>
        <v>0</v>
      </c>
      <c r="E37" s="83"/>
      <c r="F37" s="23"/>
    </row>
    <row r="38" spans="1:6" s="110" customFormat="1" x14ac:dyDescent="0.25">
      <c r="A38" s="98">
        <v>18030000</v>
      </c>
      <c r="B38" s="91" t="s">
        <v>137</v>
      </c>
      <c r="C38" s="18">
        <f t="shared" si="3"/>
        <v>1</v>
      </c>
      <c r="D38" s="111">
        <f>D39</f>
        <v>1</v>
      </c>
      <c r="E38" s="111">
        <f t="shared" ref="E38:F38" si="11">E39</f>
        <v>0</v>
      </c>
      <c r="F38" s="111">
        <f t="shared" si="11"/>
        <v>0</v>
      </c>
    </row>
    <row r="39" spans="1:6" x14ac:dyDescent="0.25">
      <c r="A39" s="51">
        <v>18030100</v>
      </c>
      <c r="B39" s="51" t="s">
        <v>11</v>
      </c>
      <c r="C39" s="20">
        <f t="shared" si="3"/>
        <v>1</v>
      </c>
      <c r="D39" s="20">
        <f>'[1]Доходи рік'!$C$46/1000</f>
        <v>1</v>
      </c>
      <c r="E39" s="20"/>
      <c r="F39" s="20"/>
    </row>
    <row r="40" spans="1:6" s="110" customFormat="1" x14ac:dyDescent="0.25">
      <c r="A40" s="46">
        <v>18050000</v>
      </c>
      <c r="B40" s="46" t="s">
        <v>12</v>
      </c>
      <c r="C40" s="18">
        <f t="shared" si="3"/>
        <v>1859.2000000000003</v>
      </c>
      <c r="D40" s="18">
        <f>SUM(D41:D43)</f>
        <v>1859.2000000000003</v>
      </c>
      <c r="E40" s="18">
        <f t="shared" ref="E40:F40" si="12">SUM(E41:E43)</f>
        <v>0</v>
      </c>
      <c r="F40" s="18">
        <f t="shared" si="12"/>
        <v>0</v>
      </c>
    </row>
    <row r="41" spans="1:6" x14ac:dyDescent="0.25">
      <c r="A41" s="12">
        <v>18050300</v>
      </c>
      <c r="B41" s="12" t="s">
        <v>13</v>
      </c>
      <c r="C41" s="20">
        <f t="shared" si="3"/>
        <v>183.2</v>
      </c>
      <c r="D41" s="20">
        <f>'[1]Доходи рік'!$C48/1000</f>
        <v>183.2</v>
      </c>
      <c r="E41" s="20"/>
      <c r="F41" s="20"/>
    </row>
    <row r="42" spans="1:6" x14ac:dyDescent="0.25">
      <c r="A42" s="12">
        <v>18050400</v>
      </c>
      <c r="B42" s="12" t="s">
        <v>14</v>
      </c>
      <c r="C42" s="20">
        <f t="shared" si="3"/>
        <v>1382.4</v>
      </c>
      <c r="D42" s="20">
        <f>'[1]Доходи рік'!$C49/1000</f>
        <v>1382.4</v>
      </c>
      <c r="E42" s="20"/>
      <c r="F42" s="20"/>
    </row>
    <row r="43" spans="1:6" ht="51.75" customHeight="1" x14ac:dyDescent="0.25">
      <c r="A43" s="12">
        <v>18050500</v>
      </c>
      <c r="B43" s="92" t="s">
        <v>138</v>
      </c>
      <c r="C43" s="20">
        <f t="shared" si="3"/>
        <v>293.60000000000002</v>
      </c>
      <c r="D43" s="20">
        <f>'[1]Доходи рік'!$C50/1000</f>
        <v>293.60000000000002</v>
      </c>
      <c r="E43" s="20"/>
      <c r="F43" s="20"/>
    </row>
    <row r="44" spans="1:6" s="110" customFormat="1" x14ac:dyDescent="0.25">
      <c r="A44" s="45">
        <v>19000000</v>
      </c>
      <c r="B44" s="45" t="s">
        <v>139</v>
      </c>
      <c r="C44" s="18">
        <f t="shared" si="3"/>
        <v>17</v>
      </c>
      <c r="D44" s="18">
        <f>D45</f>
        <v>17</v>
      </c>
      <c r="E44" s="18">
        <f t="shared" ref="E44:F44" si="13">E45</f>
        <v>0</v>
      </c>
      <c r="F44" s="18">
        <f t="shared" si="13"/>
        <v>0</v>
      </c>
    </row>
    <row r="45" spans="1:6" s="110" customFormat="1" x14ac:dyDescent="0.25">
      <c r="A45" s="46">
        <v>19010000</v>
      </c>
      <c r="B45" s="46" t="s">
        <v>15</v>
      </c>
      <c r="C45" s="18">
        <f t="shared" si="3"/>
        <v>17</v>
      </c>
      <c r="D45" s="18">
        <f>SUM(D46:D48)</f>
        <v>17</v>
      </c>
      <c r="E45" s="18">
        <f t="shared" ref="E45:F45" si="14">SUM(E46:E48)</f>
        <v>0</v>
      </c>
      <c r="F45" s="18">
        <f t="shared" si="14"/>
        <v>0</v>
      </c>
    </row>
    <row r="46" spans="1:6" ht="38.25" x14ac:dyDescent="0.25">
      <c r="A46" s="12">
        <v>19010100</v>
      </c>
      <c r="B46" s="12" t="s">
        <v>16</v>
      </c>
      <c r="C46" s="20">
        <f t="shared" si="3"/>
        <v>9</v>
      </c>
      <c r="D46" s="20">
        <f>'[1]Доходи рік'!$C53/1000</f>
        <v>9</v>
      </c>
      <c r="E46" s="20"/>
      <c r="F46" s="20"/>
    </row>
    <row r="47" spans="1:6" ht="25.5" x14ac:dyDescent="0.25">
      <c r="A47" s="12">
        <v>19010200</v>
      </c>
      <c r="B47" s="12" t="s">
        <v>17</v>
      </c>
      <c r="C47" s="20">
        <f t="shared" si="3"/>
        <v>3.6</v>
      </c>
      <c r="D47" s="20">
        <f>'[1]Доходи рік'!$C54/1000</f>
        <v>3.6</v>
      </c>
      <c r="E47" s="20"/>
      <c r="F47" s="20"/>
    </row>
    <row r="48" spans="1:6" ht="51" x14ac:dyDescent="0.25">
      <c r="A48" s="12">
        <v>19010300</v>
      </c>
      <c r="B48" s="12" t="s">
        <v>140</v>
      </c>
      <c r="C48" s="20">
        <f t="shared" si="3"/>
        <v>4.4000000000000004</v>
      </c>
      <c r="D48" s="20">
        <f>'[1]Доходи рік'!$C55/1000</f>
        <v>4.4000000000000004</v>
      </c>
      <c r="E48" s="20"/>
      <c r="F48" s="20"/>
    </row>
    <row r="49" spans="1:6" s="110" customFormat="1" ht="18" customHeight="1" x14ac:dyDescent="0.25">
      <c r="A49" s="99">
        <v>20000000</v>
      </c>
      <c r="B49" s="100" t="s">
        <v>18</v>
      </c>
      <c r="C49" s="18">
        <f t="shared" si="3"/>
        <v>1122.3600000000001</v>
      </c>
      <c r="D49" s="18">
        <f>D50+D54+D57+D60</f>
        <v>190.79999999999998</v>
      </c>
      <c r="E49" s="18">
        <f t="shared" ref="E49:F49" si="15">E50+E54+E57+E60</f>
        <v>931.56000000000006</v>
      </c>
      <c r="F49" s="18">
        <f t="shared" si="15"/>
        <v>0</v>
      </c>
    </row>
    <row r="50" spans="1:6" s="110" customFormat="1" ht="15.75" customHeight="1" x14ac:dyDescent="0.25">
      <c r="A50" s="101">
        <v>21000000</v>
      </c>
      <c r="B50" s="102" t="s">
        <v>141</v>
      </c>
      <c r="C50" s="18">
        <f t="shared" si="3"/>
        <v>35.6</v>
      </c>
      <c r="D50" s="18">
        <f>D51+D53</f>
        <v>35.6</v>
      </c>
      <c r="E50" s="18">
        <f t="shared" ref="E50:F50" si="16">E51+E53</f>
        <v>0</v>
      </c>
      <c r="F50" s="18">
        <f t="shared" si="16"/>
        <v>0</v>
      </c>
    </row>
    <row r="51" spans="1:6" s="110" customFormat="1" ht="67.5" customHeight="1" x14ac:dyDescent="0.25">
      <c r="A51" s="101">
        <v>21010000</v>
      </c>
      <c r="B51" s="89" t="s">
        <v>142</v>
      </c>
      <c r="C51" s="18">
        <f t="shared" si="3"/>
        <v>29.6</v>
      </c>
      <c r="D51" s="18">
        <f>D52</f>
        <v>29.6</v>
      </c>
      <c r="E51" s="18">
        <f t="shared" ref="E51:F51" si="17">E52</f>
        <v>0</v>
      </c>
      <c r="F51" s="18">
        <f t="shared" si="17"/>
        <v>0</v>
      </c>
    </row>
    <row r="52" spans="1:6" ht="38.25" x14ac:dyDescent="0.25">
      <c r="A52" s="52">
        <v>21010300</v>
      </c>
      <c r="B52" s="103" t="s">
        <v>143</v>
      </c>
      <c r="C52" s="20">
        <f t="shared" si="3"/>
        <v>29.6</v>
      </c>
      <c r="D52" s="20">
        <f>'[1]Доходи рік'!$C$59/1000</f>
        <v>29.6</v>
      </c>
      <c r="E52" s="20"/>
      <c r="F52" s="20"/>
    </row>
    <row r="53" spans="1:6" s="110" customFormat="1" x14ac:dyDescent="0.25">
      <c r="A53" s="6">
        <v>21081100</v>
      </c>
      <c r="B53" s="6" t="s">
        <v>19</v>
      </c>
      <c r="C53" s="19">
        <f t="shared" si="3"/>
        <v>6</v>
      </c>
      <c r="D53" s="19">
        <f>'[1]Доходи рік'!$C$60/1000</f>
        <v>6</v>
      </c>
      <c r="E53" s="18"/>
      <c r="F53" s="18"/>
    </row>
    <row r="54" spans="1:6" s="110" customFormat="1" ht="12.75" customHeight="1" x14ac:dyDescent="0.25">
      <c r="A54" s="104">
        <v>22090000</v>
      </c>
      <c r="B54" s="104" t="s">
        <v>20</v>
      </c>
      <c r="C54" s="18">
        <f t="shared" si="3"/>
        <v>130</v>
      </c>
      <c r="D54" s="18">
        <f t="shared" ref="D54:F54" si="18">SUM(D55:D56)</f>
        <v>130</v>
      </c>
      <c r="E54" s="18">
        <f t="shared" si="18"/>
        <v>0</v>
      </c>
      <c r="F54" s="18">
        <f t="shared" si="18"/>
        <v>0</v>
      </c>
    </row>
    <row r="55" spans="1:6" s="1" customFormat="1" ht="38.25" x14ac:dyDescent="0.25">
      <c r="A55" s="66">
        <v>22090100</v>
      </c>
      <c r="B55" s="66" t="s">
        <v>21</v>
      </c>
      <c r="C55" s="20">
        <f t="shared" si="3"/>
        <v>120</v>
      </c>
      <c r="D55" s="20">
        <f>'[1]Доходи рік'!$C62/1000</f>
        <v>120</v>
      </c>
      <c r="E55" s="20"/>
      <c r="F55" s="20"/>
    </row>
    <row r="56" spans="1:6" ht="29.25" customHeight="1" x14ac:dyDescent="0.25">
      <c r="A56" s="66">
        <v>22090400</v>
      </c>
      <c r="B56" s="66" t="s">
        <v>22</v>
      </c>
      <c r="C56" s="20">
        <f t="shared" si="3"/>
        <v>10</v>
      </c>
      <c r="D56" s="20">
        <f>'[1]Доходи рік'!$C63/1000</f>
        <v>10</v>
      </c>
      <c r="E56" s="20"/>
      <c r="F56" s="20"/>
    </row>
    <row r="57" spans="1:6" s="110" customFormat="1" x14ac:dyDescent="0.25">
      <c r="A57" s="104">
        <v>24060000</v>
      </c>
      <c r="B57" s="104" t="s">
        <v>144</v>
      </c>
      <c r="C57" s="18">
        <f t="shared" si="3"/>
        <v>25.2</v>
      </c>
      <c r="D57" s="18">
        <f t="shared" ref="D57:F57" si="19">D58+D59</f>
        <v>25.2</v>
      </c>
      <c r="E57" s="18">
        <f t="shared" si="19"/>
        <v>0</v>
      </c>
      <c r="F57" s="18">
        <f t="shared" si="19"/>
        <v>0</v>
      </c>
    </row>
    <row r="58" spans="1:6" s="110" customFormat="1" x14ac:dyDescent="0.25">
      <c r="A58" s="105">
        <v>24060300</v>
      </c>
      <c r="B58" s="105" t="s">
        <v>23</v>
      </c>
      <c r="C58" s="19">
        <f t="shared" si="3"/>
        <v>25.2</v>
      </c>
      <c r="D58" s="19">
        <f>'[1]Доходи рік'!$C65/1000</f>
        <v>25.2</v>
      </c>
      <c r="E58" s="18"/>
      <c r="F58" s="18"/>
    </row>
    <row r="59" spans="1:6" ht="51" x14ac:dyDescent="0.25">
      <c r="A59" s="52">
        <v>24062100</v>
      </c>
      <c r="B59" s="12" t="s">
        <v>96</v>
      </c>
      <c r="C59" s="20">
        <f t="shared" si="3"/>
        <v>0</v>
      </c>
      <c r="D59" s="20">
        <f>'[1]Доходи рік'!C66/1000</f>
        <v>0</v>
      </c>
      <c r="E59" s="20">
        <f>'[1]Доходи рік'!D66/1000</f>
        <v>0</v>
      </c>
      <c r="F59" s="20"/>
    </row>
    <row r="60" spans="1:6" s="69" customFormat="1" x14ac:dyDescent="0.25">
      <c r="A60" s="45">
        <v>25000000</v>
      </c>
      <c r="B60" s="45" t="s">
        <v>24</v>
      </c>
      <c r="C60" s="18">
        <f t="shared" si="3"/>
        <v>931.56000000000006</v>
      </c>
      <c r="D60" s="19">
        <f t="shared" ref="D60:F60" si="20">D61+D64</f>
        <v>0</v>
      </c>
      <c r="E60" s="19">
        <f t="shared" si="20"/>
        <v>931.56000000000006</v>
      </c>
      <c r="F60" s="19">
        <f t="shared" si="20"/>
        <v>0</v>
      </c>
    </row>
    <row r="61" spans="1:6" s="110" customFormat="1" ht="27" customHeight="1" x14ac:dyDescent="0.25">
      <c r="A61" s="46">
        <v>25010000</v>
      </c>
      <c r="B61" s="106" t="s">
        <v>25</v>
      </c>
      <c r="C61" s="18">
        <f t="shared" si="3"/>
        <v>913.58</v>
      </c>
      <c r="D61" s="18">
        <f t="shared" ref="D61:F61" si="21">SUM(D62:D63)</f>
        <v>0</v>
      </c>
      <c r="E61" s="18">
        <f t="shared" si="21"/>
        <v>913.58</v>
      </c>
      <c r="F61" s="18">
        <f t="shared" si="21"/>
        <v>0</v>
      </c>
    </row>
    <row r="62" spans="1:6" s="1" customFormat="1" ht="25.5" x14ac:dyDescent="0.25">
      <c r="A62" s="12">
        <v>25010100</v>
      </c>
      <c r="B62" s="107" t="s">
        <v>26</v>
      </c>
      <c r="C62" s="20">
        <f t="shared" si="3"/>
        <v>842.48</v>
      </c>
      <c r="D62" s="20"/>
      <c r="E62" s="20">
        <f>'[1]Доходи рік'!D69/1000</f>
        <v>842.48</v>
      </c>
      <c r="F62" s="20"/>
    </row>
    <row r="63" spans="1:6" ht="25.5" x14ac:dyDescent="0.25">
      <c r="A63" s="12">
        <v>25010200</v>
      </c>
      <c r="B63" s="107" t="s">
        <v>27</v>
      </c>
      <c r="C63" s="20">
        <f t="shared" si="3"/>
        <v>71.099999999999994</v>
      </c>
      <c r="D63" s="20"/>
      <c r="E63" s="20">
        <f>'[1]Доходи рік'!D70/1000</f>
        <v>71.099999999999994</v>
      </c>
      <c r="F63" s="20"/>
    </row>
    <row r="64" spans="1:6" s="110" customFormat="1" ht="25.5" x14ac:dyDescent="0.25">
      <c r="A64" s="46">
        <v>25020000</v>
      </c>
      <c r="B64" s="106" t="s">
        <v>108</v>
      </c>
      <c r="C64" s="18">
        <f t="shared" si="3"/>
        <v>17.98</v>
      </c>
      <c r="D64" s="18">
        <f>SUM(D65:D66)</f>
        <v>0</v>
      </c>
      <c r="E64" s="18">
        <f t="shared" ref="E64:F64" si="22">SUM(E65:E66)</f>
        <v>17.98</v>
      </c>
      <c r="F64" s="18">
        <f t="shared" si="22"/>
        <v>0</v>
      </c>
    </row>
    <row r="65" spans="1:6" s="109" customFormat="1" x14ac:dyDescent="0.25">
      <c r="A65" s="12">
        <v>25020100</v>
      </c>
      <c r="B65" s="107" t="s">
        <v>178</v>
      </c>
      <c r="C65" s="20">
        <f t="shared" si="3"/>
        <v>0</v>
      </c>
      <c r="D65" s="20"/>
      <c r="E65" s="20"/>
      <c r="F65" s="20"/>
    </row>
    <row r="66" spans="1:6" ht="38.25" x14ac:dyDescent="0.25">
      <c r="A66" s="12">
        <v>25020200</v>
      </c>
      <c r="B66" s="107" t="s">
        <v>109</v>
      </c>
      <c r="C66" s="20">
        <f t="shared" si="3"/>
        <v>17.98</v>
      </c>
      <c r="D66" s="20"/>
      <c r="E66" s="20">
        <f>'[1]Доходи рік'!D73/1000</f>
        <v>17.98</v>
      </c>
      <c r="F66" s="20"/>
    </row>
    <row r="67" spans="1:6" s="110" customFormat="1" x14ac:dyDescent="0.25">
      <c r="A67" s="104">
        <v>41030000</v>
      </c>
      <c r="B67" s="104" t="s">
        <v>145</v>
      </c>
      <c r="C67" s="18">
        <f>SUM(D67:E67)</f>
        <v>5572.2</v>
      </c>
      <c r="D67" s="18">
        <f t="shared" ref="D67:F67" si="23">D68</f>
        <v>5572.2</v>
      </c>
      <c r="E67" s="18">
        <f t="shared" si="23"/>
        <v>0</v>
      </c>
      <c r="F67" s="18">
        <f t="shared" si="23"/>
        <v>0</v>
      </c>
    </row>
    <row r="68" spans="1:6" x14ac:dyDescent="0.25">
      <c r="A68" s="66">
        <v>41035000</v>
      </c>
      <c r="B68" s="66" t="s">
        <v>146</v>
      </c>
      <c r="C68" s="20">
        <f t="shared" si="3"/>
        <v>5572.2</v>
      </c>
      <c r="D68" s="20">
        <f>'[1]Доходи рік'!$C75/1000</f>
        <v>5572.2</v>
      </c>
      <c r="E68" s="20"/>
      <c r="F68" s="20"/>
    </row>
    <row r="69" spans="1:6" s="110" customFormat="1" ht="15" customHeight="1" x14ac:dyDescent="0.25">
      <c r="A69" s="13"/>
      <c r="B69" s="45" t="s">
        <v>147</v>
      </c>
      <c r="C69" s="18">
        <f t="shared" si="3"/>
        <v>13798.63</v>
      </c>
      <c r="D69" s="18">
        <f>D11+D49+D67</f>
        <v>12867.07</v>
      </c>
      <c r="E69" s="18">
        <f t="shared" ref="E69:F69" si="24">E11+E49+E67</f>
        <v>931.56000000000006</v>
      </c>
      <c r="F69" s="18">
        <f t="shared" si="24"/>
        <v>0</v>
      </c>
    </row>
    <row r="70" spans="1:6" s="110" customFormat="1" ht="24" customHeight="1" x14ac:dyDescent="0.25">
      <c r="A70" s="133">
        <v>208400</v>
      </c>
      <c r="B70" s="134" t="s">
        <v>179</v>
      </c>
      <c r="C70" s="18">
        <f>SUM(D70:E70)</f>
        <v>0</v>
      </c>
      <c r="D70" s="20">
        <f>'[1]Доходи рік'!$C80/1000</f>
        <v>-621.47</v>
      </c>
      <c r="E70" s="20">
        <f>'[1]Доходи рік'!D80/1000</f>
        <v>621.47</v>
      </c>
      <c r="F70" s="18">
        <f>E70</f>
        <v>621.47</v>
      </c>
    </row>
    <row r="71" spans="1:6" ht="18" customHeight="1" x14ac:dyDescent="0.25">
      <c r="D71" s="109"/>
      <c r="E71" s="109"/>
      <c r="F71" s="109"/>
    </row>
    <row r="72" spans="1:6" ht="16.5" customHeight="1" thickBot="1" x14ac:dyDescent="0.3">
      <c r="A72" s="1"/>
      <c r="B72" s="2" t="s">
        <v>148</v>
      </c>
      <c r="C72" s="157"/>
      <c r="D72" s="157"/>
      <c r="E72" s="157" t="s">
        <v>174</v>
      </c>
      <c r="F72" s="157"/>
    </row>
    <row r="73" spans="1:6" x14ac:dyDescent="0.25">
      <c r="A73" s="1"/>
      <c r="B73" s="11"/>
      <c r="C73" s="163" t="s">
        <v>175</v>
      </c>
      <c r="D73" s="163"/>
      <c r="E73" s="156" t="s">
        <v>28</v>
      </c>
      <c r="F73" s="156"/>
    </row>
  </sheetData>
  <mergeCells count="15">
    <mergeCell ref="C73:D73"/>
    <mergeCell ref="A5:F5"/>
    <mergeCell ref="A6:F6"/>
    <mergeCell ref="A8:A9"/>
    <mergeCell ref="B8:B9"/>
    <mergeCell ref="C8:C9"/>
    <mergeCell ref="E72:F72"/>
    <mergeCell ref="E73:F73"/>
    <mergeCell ref="C1:F1"/>
    <mergeCell ref="C2:F2"/>
    <mergeCell ref="C3:F3"/>
    <mergeCell ref="C72:D72"/>
    <mergeCell ref="E7:F7"/>
    <mergeCell ref="E8:F8"/>
    <mergeCell ref="D8:D9"/>
  </mergeCells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H30" sqref="H30"/>
    </sheetView>
  </sheetViews>
  <sheetFormatPr defaultRowHeight="13.5" x14ac:dyDescent="0.25"/>
  <cols>
    <col min="1" max="1" width="9.42578125" style="2" customWidth="1"/>
    <col min="2" max="2" width="38.5703125" style="2" customWidth="1"/>
    <col min="3" max="3" width="8.85546875" style="2" customWidth="1"/>
    <col min="4" max="4" width="10.28515625" style="2" customWidth="1"/>
    <col min="5" max="5" width="8.85546875" style="2" customWidth="1"/>
    <col min="6" max="6" width="9.7109375" style="2" customWidth="1"/>
    <col min="7" max="16384" width="9.140625" style="2"/>
  </cols>
  <sheetData>
    <row r="1" spans="1:6" ht="13.5" customHeight="1" x14ac:dyDescent="0.25">
      <c r="C1" s="156" t="s">
        <v>81</v>
      </c>
      <c r="D1" s="156"/>
      <c r="E1" s="156"/>
      <c r="F1" s="156"/>
    </row>
    <row r="2" spans="1:6" ht="13.5" customHeight="1" x14ac:dyDescent="0.25">
      <c r="C2" s="156" t="s">
        <v>111</v>
      </c>
      <c r="D2" s="156"/>
      <c r="E2" s="156"/>
      <c r="F2" s="156"/>
    </row>
    <row r="3" spans="1:6" ht="13.5" customHeight="1" x14ac:dyDescent="0.25">
      <c r="C3" s="156" t="s">
        <v>112</v>
      </c>
      <c r="D3" s="156"/>
      <c r="E3" s="156"/>
      <c r="F3" s="156"/>
    </row>
    <row r="6" spans="1:6" ht="15" x14ac:dyDescent="0.25">
      <c r="A6" s="170" t="s">
        <v>153</v>
      </c>
      <c r="B6" s="170"/>
      <c r="C6" s="170"/>
      <c r="D6" s="170"/>
      <c r="E6" s="170"/>
      <c r="F6" s="170"/>
    </row>
    <row r="7" spans="1:6" ht="15" x14ac:dyDescent="0.25">
      <c r="A7" s="170" t="s">
        <v>113</v>
      </c>
      <c r="B7" s="170"/>
      <c r="C7" s="170"/>
      <c r="D7" s="170"/>
      <c r="E7" s="170"/>
      <c r="F7" s="170"/>
    </row>
    <row r="8" spans="1:6" x14ac:dyDescent="0.25">
      <c r="A8" s="171"/>
      <c r="B8" s="171"/>
      <c r="C8" s="171"/>
      <c r="D8" s="171"/>
      <c r="E8" s="171"/>
      <c r="F8" s="171"/>
    </row>
    <row r="9" spans="1:6" ht="3" customHeight="1" x14ac:dyDescent="0.25"/>
    <row r="10" spans="1:6" hidden="1" x14ac:dyDescent="0.25"/>
    <row r="11" spans="1:6" hidden="1" x14ac:dyDescent="0.25"/>
    <row r="12" spans="1:6" x14ac:dyDescent="0.25">
      <c r="E12" s="158" t="s">
        <v>154</v>
      </c>
      <c r="F12" s="158"/>
    </row>
    <row r="13" spans="1:6" ht="13.5" customHeight="1" x14ac:dyDescent="0.25">
      <c r="A13" s="168" t="s">
        <v>1</v>
      </c>
      <c r="B13" s="168" t="s">
        <v>155</v>
      </c>
      <c r="C13" s="168" t="s">
        <v>33</v>
      </c>
      <c r="D13" s="168" t="s">
        <v>3</v>
      </c>
      <c r="E13" s="166" t="s">
        <v>4</v>
      </c>
      <c r="F13" s="167"/>
    </row>
    <row r="14" spans="1:6" ht="54" x14ac:dyDescent="0.25">
      <c r="A14" s="169"/>
      <c r="B14" s="169"/>
      <c r="C14" s="169"/>
      <c r="D14" s="169"/>
      <c r="E14" s="112" t="s">
        <v>33</v>
      </c>
      <c r="F14" s="112" t="s">
        <v>149</v>
      </c>
    </row>
    <row r="15" spans="1:6" s="113" customFormat="1" ht="15.75" x14ac:dyDescent="0.25">
      <c r="A15" s="118"/>
      <c r="B15" s="119" t="s">
        <v>156</v>
      </c>
      <c r="C15" s="18">
        <f t="shared" ref="C15:D15" si="0">C16+C24</f>
        <v>2168.5300000000002</v>
      </c>
      <c r="D15" s="18">
        <f t="shared" si="0"/>
        <v>0</v>
      </c>
      <c r="E15" s="18">
        <f>E16+E24</f>
        <v>2168.5300000000002</v>
      </c>
      <c r="F15" s="18">
        <f>F16+F24</f>
        <v>2168.538</v>
      </c>
    </row>
    <row r="16" spans="1:6" s="113" customFormat="1" ht="28.5" x14ac:dyDescent="0.25">
      <c r="A16" s="120">
        <v>400000</v>
      </c>
      <c r="B16" s="121" t="s">
        <v>157</v>
      </c>
      <c r="C16" s="18">
        <f>C17</f>
        <v>0</v>
      </c>
      <c r="D16" s="10">
        <f t="shared" ref="D16:F16" si="1">D17</f>
        <v>0</v>
      </c>
      <c r="E16" s="10">
        <f t="shared" si="1"/>
        <v>0</v>
      </c>
      <c r="F16" s="10">
        <f t="shared" si="1"/>
        <v>0</v>
      </c>
    </row>
    <row r="17" spans="1:6" ht="15" x14ac:dyDescent="0.25">
      <c r="A17" s="122">
        <v>401000</v>
      </c>
      <c r="B17" s="123" t="s">
        <v>158</v>
      </c>
      <c r="C17" s="20"/>
      <c r="D17" s="112"/>
      <c r="E17" s="112"/>
      <c r="F17" s="112"/>
    </row>
    <row r="18" spans="1:6" s="113" customFormat="1" ht="15" x14ac:dyDescent="0.25">
      <c r="A18" s="124">
        <v>401100</v>
      </c>
      <c r="B18" s="125" t="s">
        <v>159</v>
      </c>
      <c r="C18" s="18"/>
      <c r="D18" s="10"/>
      <c r="E18" s="10"/>
      <c r="F18" s="10"/>
    </row>
    <row r="19" spans="1:6" ht="15" x14ac:dyDescent="0.25">
      <c r="A19" s="124">
        <v>401200</v>
      </c>
      <c r="B19" s="125" t="s">
        <v>160</v>
      </c>
      <c r="C19" s="20"/>
      <c r="D19" s="112"/>
      <c r="E19" s="112"/>
      <c r="F19" s="112"/>
    </row>
    <row r="20" spans="1:6" s="113" customFormat="1" ht="15" customHeight="1" x14ac:dyDescent="0.25">
      <c r="A20" s="122">
        <v>402000</v>
      </c>
      <c r="B20" s="123" t="s">
        <v>161</v>
      </c>
      <c r="C20" s="18"/>
      <c r="D20" s="10"/>
      <c r="E20" s="10"/>
      <c r="F20" s="10"/>
    </row>
    <row r="21" spans="1:6" s="113" customFormat="1" ht="15" x14ac:dyDescent="0.25">
      <c r="A21" s="124">
        <v>402100</v>
      </c>
      <c r="B21" s="125" t="s">
        <v>162</v>
      </c>
      <c r="C21" s="18"/>
      <c r="D21" s="10"/>
      <c r="E21" s="10"/>
      <c r="F21" s="10"/>
    </row>
    <row r="22" spans="1:6" s="115" customFormat="1" ht="15" x14ac:dyDescent="0.25">
      <c r="A22" s="124">
        <v>402200</v>
      </c>
      <c r="B22" s="125" t="s">
        <v>163</v>
      </c>
      <c r="C22" s="108"/>
      <c r="D22" s="114"/>
      <c r="E22" s="114"/>
      <c r="F22" s="114"/>
    </row>
    <row r="23" spans="1:6" ht="15" x14ac:dyDescent="0.25">
      <c r="A23" s="124" t="s">
        <v>87</v>
      </c>
      <c r="B23" s="125" t="s">
        <v>87</v>
      </c>
      <c r="C23" s="20"/>
      <c r="D23" s="112"/>
      <c r="E23" s="112"/>
      <c r="F23" s="112"/>
    </row>
    <row r="24" spans="1:6" ht="28.5" x14ac:dyDescent="0.25">
      <c r="A24" s="120">
        <v>600000</v>
      </c>
      <c r="B24" s="121" t="s">
        <v>151</v>
      </c>
      <c r="C24" s="20">
        <f>C25+C28</f>
        <v>2168.5300000000002</v>
      </c>
      <c r="D24" s="20">
        <f t="shared" ref="D24:F24" si="2">D25+D28</f>
        <v>0</v>
      </c>
      <c r="E24" s="20">
        <f t="shared" si="2"/>
        <v>2168.5300000000002</v>
      </c>
      <c r="F24" s="20">
        <f t="shared" si="2"/>
        <v>2168.538</v>
      </c>
    </row>
    <row r="25" spans="1:6" s="113" customFormat="1" ht="45" x14ac:dyDescent="0.25">
      <c r="A25" s="122">
        <v>601000</v>
      </c>
      <c r="B25" s="123" t="s">
        <v>164</v>
      </c>
      <c r="C25" s="108">
        <f>C26</f>
        <v>0</v>
      </c>
      <c r="D25" s="114">
        <f t="shared" ref="D25:F25" si="3">D26</f>
        <v>0</v>
      </c>
      <c r="E25" s="114">
        <f t="shared" si="3"/>
        <v>0</v>
      </c>
      <c r="F25" s="114">
        <f t="shared" si="3"/>
        <v>0</v>
      </c>
    </row>
    <row r="26" spans="1:6" ht="30" x14ac:dyDescent="0.25">
      <c r="A26" s="124">
        <v>601200</v>
      </c>
      <c r="B26" s="125" t="s">
        <v>165</v>
      </c>
      <c r="C26" s="20"/>
      <c r="D26" s="112"/>
      <c r="E26" s="112"/>
      <c r="F26" s="112"/>
    </row>
    <row r="27" spans="1:6" ht="15" x14ac:dyDescent="0.25">
      <c r="A27" s="124">
        <v>601220</v>
      </c>
      <c r="B27" s="125" t="s">
        <v>166</v>
      </c>
      <c r="C27" s="20"/>
      <c r="D27" s="112"/>
      <c r="E27" s="112"/>
      <c r="F27" s="112"/>
    </row>
    <row r="28" spans="1:6" ht="15" x14ac:dyDescent="0.25">
      <c r="A28" s="122">
        <v>602000</v>
      </c>
      <c r="B28" s="123" t="s">
        <v>152</v>
      </c>
      <c r="C28" s="20">
        <f>C29</f>
        <v>2168.5300000000002</v>
      </c>
      <c r="D28" s="20">
        <f t="shared" ref="D28:F28" si="4">D29</f>
        <v>0</v>
      </c>
      <c r="E28" s="20">
        <f t="shared" si="4"/>
        <v>2168.5300000000002</v>
      </c>
      <c r="F28" s="20">
        <f t="shared" si="4"/>
        <v>2168.538</v>
      </c>
    </row>
    <row r="29" spans="1:6" ht="15" x14ac:dyDescent="0.25">
      <c r="A29" s="124">
        <v>602100</v>
      </c>
      <c r="B29" s="125" t="s">
        <v>150</v>
      </c>
      <c r="C29" s="20">
        <f>E29</f>
        <v>2168.5300000000002</v>
      </c>
      <c r="D29" s="112"/>
      <c r="E29" s="112">
        <v>2168.5300000000002</v>
      </c>
      <c r="F29" s="112">
        <v>2168.538</v>
      </c>
    </row>
    <row r="30" spans="1:6" ht="15" x14ac:dyDescent="0.25">
      <c r="A30" s="124" t="s">
        <v>87</v>
      </c>
      <c r="B30" s="125" t="s">
        <v>87</v>
      </c>
      <c r="C30" s="20"/>
      <c r="D30" s="112"/>
      <c r="E30" s="112"/>
      <c r="F30" s="112"/>
    </row>
    <row r="31" spans="1:6" x14ac:dyDescent="0.25">
      <c r="A31" s="116"/>
      <c r="B31" s="116"/>
      <c r="C31" s="117"/>
      <c r="D31" s="116"/>
      <c r="E31" s="116"/>
      <c r="F31" s="116"/>
    </row>
    <row r="32" spans="1:6" x14ac:dyDescent="0.25">
      <c r="A32" s="116"/>
      <c r="B32" s="116"/>
      <c r="C32" s="117"/>
      <c r="D32" s="116"/>
      <c r="E32" s="116"/>
      <c r="F32" s="116"/>
    </row>
    <row r="35" spans="1:6" x14ac:dyDescent="0.25">
      <c r="A35" s="165" t="s">
        <v>167</v>
      </c>
      <c r="B35" s="165"/>
      <c r="C35" s="165"/>
      <c r="D35" s="165"/>
      <c r="E35" s="165"/>
      <c r="F35" s="165"/>
    </row>
  </sheetData>
  <mergeCells count="13">
    <mergeCell ref="A35:F35"/>
    <mergeCell ref="C1:F1"/>
    <mergeCell ref="C2:F2"/>
    <mergeCell ref="C3:F3"/>
    <mergeCell ref="E13:F13"/>
    <mergeCell ref="D13:D14"/>
    <mergeCell ref="E12:F12"/>
    <mergeCell ref="A13:A14"/>
    <mergeCell ref="B13:B14"/>
    <mergeCell ref="C13:C14"/>
    <mergeCell ref="A6:F6"/>
    <mergeCell ref="A7:F7"/>
    <mergeCell ref="A8:F8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workbookViewId="0">
      <selection activeCell="S16" sqref="S16"/>
    </sheetView>
  </sheetViews>
  <sheetFormatPr defaultColWidth="11.7109375" defaultRowHeight="13.5" x14ac:dyDescent="0.25"/>
  <cols>
    <col min="1" max="1" width="7.140625" style="4" customWidth="1"/>
    <col min="2" max="2" width="7.28515625" style="4" customWidth="1"/>
    <col min="3" max="3" width="6.5703125" style="4" customWidth="1"/>
    <col min="4" max="4" width="23.28515625" style="4" customWidth="1"/>
    <col min="5" max="5" width="8.140625" style="4" customWidth="1"/>
    <col min="6" max="6" width="8.28515625" style="4" customWidth="1"/>
    <col min="7" max="7" width="7.42578125" style="4" customWidth="1"/>
    <col min="8" max="8" width="7.85546875" style="4" customWidth="1"/>
    <col min="9" max="9" width="5" style="4" customWidth="1"/>
    <col min="10" max="10" width="7.140625" style="4" customWidth="1"/>
    <col min="11" max="11" width="6.7109375" style="4" customWidth="1"/>
    <col min="12" max="12" width="5.85546875" style="4" customWidth="1"/>
    <col min="13" max="13" width="5.140625" style="4" customWidth="1"/>
    <col min="14" max="14" width="7.28515625" style="4" customWidth="1"/>
    <col min="15" max="15" width="7.42578125" style="4" customWidth="1"/>
    <col min="16" max="16" width="8.28515625" style="4" customWidth="1"/>
    <col min="17" max="16384" width="11.7109375" style="4"/>
  </cols>
  <sheetData>
    <row r="1" spans="1:16" ht="13.5" customHeight="1" x14ac:dyDescent="0.25">
      <c r="N1" s="179" t="s">
        <v>83</v>
      </c>
      <c r="O1" s="179"/>
      <c r="P1" s="179"/>
    </row>
    <row r="2" spans="1:16" ht="19.5" customHeight="1" x14ac:dyDescent="0.25">
      <c r="M2" s="179" t="s">
        <v>111</v>
      </c>
      <c r="N2" s="179"/>
      <c r="O2" s="179"/>
      <c r="P2" s="179"/>
    </row>
    <row r="3" spans="1:16" ht="13.5" customHeight="1" x14ac:dyDescent="0.25">
      <c r="M3" s="179" t="s">
        <v>112</v>
      </c>
      <c r="N3" s="179"/>
      <c r="O3" s="179"/>
      <c r="P3" s="179"/>
    </row>
    <row r="4" spans="1:16" ht="3.75" customHeight="1" x14ac:dyDescent="0.25"/>
    <row r="5" spans="1:16" ht="14.25" x14ac:dyDescent="0.25">
      <c r="B5" s="180" t="s">
        <v>171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</row>
    <row r="6" spans="1:16" ht="14.25" x14ac:dyDescent="0.25">
      <c r="B6" s="180" t="s">
        <v>172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</row>
    <row r="7" spans="1:16" ht="2.25" customHeight="1" x14ac:dyDescent="0.25"/>
    <row r="8" spans="1:16" x14ac:dyDescent="0.25">
      <c r="P8" s="4" t="s">
        <v>29</v>
      </c>
    </row>
    <row r="9" spans="1:16" s="11" customFormat="1" ht="13.5" customHeight="1" x14ac:dyDescent="0.25">
      <c r="A9" s="172" t="s">
        <v>169</v>
      </c>
      <c r="B9" s="172" t="s">
        <v>31</v>
      </c>
      <c r="C9" s="172" t="s">
        <v>170</v>
      </c>
      <c r="D9" s="161" t="s">
        <v>168</v>
      </c>
      <c r="E9" s="159" t="s">
        <v>32</v>
      </c>
      <c r="F9" s="160"/>
      <c r="G9" s="160"/>
      <c r="H9" s="160"/>
      <c r="I9" s="175"/>
      <c r="J9" s="159" t="s">
        <v>41</v>
      </c>
      <c r="K9" s="160"/>
      <c r="L9" s="160"/>
      <c r="M9" s="160"/>
      <c r="N9" s="160"/>
      <c r="O9" s="175"/>
      <c r="P9" s="161" t="s">
        <v>40</v>
      </c>
    </row>
    <row r="10" spans="1:16" s="11" customFormat="1" ht="12.75" customHeight="1" x14ac:dyDescent="0.25">
      <c r="A10" s="173"/>
      <c r="B10" s="173"/>
      <c r="C10" s="173"/>
      <c r="D10" s="182"/>
      <c r="E10" s="161" t="s">
        <v>33</v>
      </c>
      <c r="F10" s="176" t="s">
        <v>37</v>
      </c>
      <c r="G10" s="159" t="s">
        <v>34</v>
      </c>
      <c r="H10" s="175"/>
      <c r="I10" s="176" t="s">
        <v>38</v>
      </c>
      <c r="J10" s="172" t="s">
        <v>33</v>
      </c>
      <c r="K10" s="176" t="s">
        <v>37</v>
      </c>
      <c r="L10" s="159" t="s">
        <v>34</v>
      </c>
      <c r="M10" s="175"/>
      <c r="N10" s="176" t="s">
        <v>38</v>
      </c>
      <c r="O10" s="82" t="s">
        <v>34</v>
      </c>
      <c r="P10" s="182"/>
    </row>
    <row r="11" spans="1:16" s="11" customFormat="1" ht="12.75" customHeight="1" x14ac:dyDescent="0.25">
      <c r="A11" s="173"/>
      <c r="B11" s="173"/>
      <c r="C11" s="173"/>
      <c r="D11" s="182"/>
      <c r="E11" s="182"/>
      <c r="F11" s="177"/>
      <c r="G11" s="172" t="s">
        <v>35</v>
      </c>
      <c r="H11" s="172" t="s">
        <v>36</v>
      </c>
      <c r="I11" s="177"/>
      <c r="J11" s="173"/>
      <c r="K11" s="177"/>
      <c r="L11" s="172" t="s">
        <v>35</v>
      </c>
      <c r="M11" s="172" t="s">
        <v>36</v>
      </c>
      <c r="N11" s="177"/>
      <c r="O11" s="172" t="s">
        <v>39</v>
      </c>
      <c r="P11" s="182"/>
    </row>
    <row r="12" spans="1:16" s="11" customFormat="1" ht="115.5" customHeight="1" x14ac:dyDescent="0.25">
      <c r="A12" s="174"/>
      <c r="B12" s="174"/>
      <c r="C12" s="174"/>
      <c r="D12" s="162"/>
      <c r="E12" s="162"/>
      <c r="F12" s="178"/>
      <c r="G12" s="174"/>
      <c r="H12" s="174"/>
      <c r="I12" s="178"/>
      <c r="J12" s="174"/>
      <c r="K12" s="178"/>
      <c r="L12" s="174"/>
      <c r="M12" s="174"/>
      <c r="N12" s="178"/>
      <c r="O12" s="174"/>
      <c r="P12" s="162"/>
    </row>
    <row r="13" spans="1:16" s="8" customFormat="1" ht="14.25" x14ac:dyDescent="0.25">
      <c r="A13" s="7"/>
      <c r="B13" s="63" t="s">
        <v>42</v>
      </c>
      <c r="C13" s="63" t="s">
        <v>232</v>
      </c>
      <c r="D13" s="22" t="s">
        <v>43</v>
      </c>
      <c r="E13" s="38">
        <f>E14</f>
        <v>2586.64</v>
      </c>
      <c r="F13" s="38">
        <f>F14</f>
        <v>2586.64</v>
      </c>
      <c r="G13" s="38">
        <f t="shared" ref="G13:P13" si="0">G14</f>
        <v>2157.13</v>
      </c>
      <c r="H13" s="38">
        <f t="shared" si="0"/>
        <v>193.11</v>
      </c>
      <c r="I13" s="38"/>
      <c r="J13" s="7">
        <f t="shared" si="0"/>
        <v>0</v>
      </c>
      <c r="K13" s="7">
        <f t="shared" si="0"/>
        <v>0</v>
      </c>
      <c r="L13" s="7">
        <f t="shared" si="0"/>
        <v>0</v>
      </c>
      <c r="M13" s="7">
        <f t="shared" si="0"/>
        <v>0</v>
      </c>
      <c r="N13" s="7">
        <f t="shared" si="0"/>
        <v>0</v>
      </c>
      <c r="O13" s="7">
        <f t="shared" si="0"/>
        <v>0</v>
      </c>
      <c r="P13" s="38">
        <f t="shared" si="0"/>
        <v>2586.64</v>
      </c>
    </row>
    <row r="14" spans="1:16" x14ac:dyDescent="0.25">
      <c r="A14" s="5"/>
      <c r="B14" s="49" t="s">
        <v>44</v>
      </c>
      <c r="C14" s="49" t="s">
        <v>173</v>
      </c>
      <c r="D14" s="23" t="s">
        <v>45</v>
      </c>
      <c r="E14" s="37">
        <f>F14</f>
        <v>2586.64</v>
      </c>
      <c r="F14" s="37">
        <f>('[1]Помісячний розпис заг'!$O$18)/1000</f>
        <v>2586.64</v>
      </c>
      <c r="G14" s="37">
        <f>('[1]Помісячний розпис заг'!$O$20+'[1]Помісячний розпис заг'!$O$21)/1000</f>
        <v>2157.13</v>
      </c>
      <c r="H14" s="37">
        <f>('[1]Помісячний розпис заг'!$O$26)/1000</f>
        <v>193.11</v>
      </c>
      <c r="I14" s="37"/>
      <c r="J14" s="5"/>
      <c r="K14" s="5"/>
      <c r="L14" s="5"/>
      <c r="M14" s="5"/>
      <c r="N14" s="5"/>
      <c r="O14" s="5"/>
      <c r="P14" s="37">
        <f>E14+J14</f>
        <v>2586.64</v>
      </c>
    </row>
    <row r="15" spans="1:16" ht="4.5" customHeight="1" x14ac:dyDescent="0.25">
      <c r="A15" s="5"/>
      <c r="B15" s="49"/>
      <c r="C15" s="49"/>
      <c r="D15" s="2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s="8" customFormat="1" ht="14.25" x14ac:dyDescent="0.25">
      <c r="A16" s="7"/>
      <c r="B16" s="63" t="s">
        <v>46</v>
      </c>
      <c r="C16" s="63" t="s">
        <v>231</v>
      </c>
      <c r="D16" s="22" t="s">
        <v>47</v>
      </c>
      <c r="E16" s="38">
        <f>E17</f>
        <v>4922.2</v>
      </c>
      <c r="F16" s="38">
        <f>F17</f>
        <v>4922.2</v>
      </c>
      <c r="G16" s="38">
        <f t="shared" ref="G16:P16" si="1">G17</f>
        <v>3240.12</v>
      </c>
      <c r="H16" s="38">
        <f t="shared" si="1"/>
        <v>1304.93</v>
      </c>
      <c r="I16" s="38"/>
      <c r="J16" s="38">
        <f t="shared" si="1"/>
        <v>914.48699999999997</v>
      </c>
      <c r="K16" s="38">
        <f t="shared" si="1"/>
        <v>914.48699999999997</v>
      </c>
      <c r="L16" s="7">
        <f t="shared" si="1"/>
        <v>0</v>
      </c>
      <c r="M16" s="7">
        <f t="shared" si="1"/>
        <v>0</v>
      </c>
      <c r="N16" s="38">
        <f t="shared" si="1"/>
        <v>0</v>
      </c>
      <c r="O16" s="38">
        <f t="shared" si="1"/>
        <v>0</v>
      </c>
      <c r="P16" s="38">
        <f t="shared" si="1"/>
        <v>5836.6869999999999</v>
      </c>
    </row>
    <row r="17" spans="1:16" x14ac:dyDescent="0.25">
      <c r="A17" s="5"/>
      <c r="B17" s="49" t="s">
        <v>48</v>
      </c>
      <c r="C17" s="49" t="s">
        <v>225</v>
      </c>
      <c r="D17" s="23" t="s">
        <v>49</v>
      </c>
      <c r="E17" s="37">
        <f>F17</f>
        <v>4922.2</v>
      </c>
      <c r="F17" s="37">
        <f>('[1]Помісячний розпис заг'!$O$34)/1000</f>
        <v>4922.2</v>
      </c>
      <c r="G17" s="37">
        <f>('[1]Помісячний розпис заг'!$O$36+'[1]Помісячний розпис заг'!$O$37)/1000</f>
        <v>3240.12</v>
      </c>
      <c r="H17" s="37">
        <f>('[1]Помісячний розпис заг'!$O$43)/1000</f>
        <v>1304.93</v>
      </c>
      <c r="I17" s="37"/>
      <c r="J17" s="37">
        <f>K17</f>
        <v>914.48699999999997</v>
      </c>
      <c r="K17" s="37">
        <f>'[1]Поміс.розпис спец'!$O$17/1000</f>
        <v>914.48699999999997</v>
      </c>
      <c r="L17" s="5"/>
      <c r="M17" s="5"/>
      <c r="N17" s="37"/>
      <c r="O17" s="37"/>
      <c r="P17" s="37">
        <f>E17+J17</f>
        <v>5836.6869999999999</v>
      </c>
    </row>
    <row r="18" spans="1:16" ht="5.25" customHeight="1" x14ac:dyDescent="0.25">
      <c r="A18" s="5"/>
      <c r="B18" s="49"/>
      <c r="C18" s="49"/>
      <c r="D18" s="2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s="8" customFormat="1" ht="24" x14ac:dyDescent="0.25">
      <c r="A19" s="7"/>
      <c r="B19" s="63" t="s">
        <v>50</v>
      </c>
      <c r="C19" s="63" t="s">
        <v>234</v>
      </c>
      <c r="D19" s="22" t="s">
        <v>51</v>
      </c>
      <c r="E19" s="38">
        <f>SUM(E20:E22)</f>
        <v>192</v>
      </c>
      <c r="F19" s="38">
        <f>SUM(F20:F22)</f>
        <v>192</v>
      </c>
      <c r="G19" s="38">
        <f t="shared" ref="G19:O19" si="2">SUM(G20:G22)</f>
        <v>0</v>
      </c>
      <c r="H19" s="38">
        <f t="shared" si="2"/>
        <v>0</v>
      </c>
      <c r="I19" s="38"/>
      <c r="J19" s="38">
        <f t="shared" si="2"/>
        <v>0</v>
      </c>
      <c r="K19" s="38">
        <f t="shared" si="2"/>
        <v>0</v>
      </c>
      <c r="L19" s="38">
        <f t="shared" si="2"/>
        <v>0</v>
      </c>
      <c r="M19" s="38">
        <f t="shared" si="2"/>
        <v>0</v>
      </c>
      <c r="N19" s="38">
        <f t="shared" si="2"/>
        <v>0</v>
      </c>
      <c r="O19" s="38">
        <f t="shared" si="2"/>
        <v>0</v>
      </c>
      <c r="P19" s="37">
        <f>E19+J19</f>
        <v>192</v>
      </c>
    </row>
    <row r="20" spans="1:16" ht="22.5" x14ac:dyDescent="0.25">
      <c r="A20" s="5"/>
      <c r="B20" s="49" t="s">
        <v>52</v>
      </c>
      <c r="C20" s="49" t="s">
        <v>226</v>
      </c>
      <c r="D20" s="23" t="s">
        <v>54</v>
      </c>
      <c r="E20" s="37">
        <f>F20</f>
        <v>24</v>
      </c>
      <c r="F20" s="37">
        <f>'[1]Помісячний розпис заг'!$O$54/1000</f>
        <v>24</v>
      </c>
      <c r="G20" s="5"/>
      <c r="H20" s="5"/>
      <c r="I20" s="5"/>
      <c r="J20" s="5"/>
      <c r="K20" s="5"/>
      <c r="L20" s="5"/>
      <c r="M20" s="5"/>
      <c r="N20" s="5"/>
      <c r="O20" s="5"/>
      <c r="P20" s="37">
        <f t="shared" ref="P20:P22" si="3">E20+J20</f>
        <v>24</v>
      </c>
    </row>
    <row r="21" spans="1:16" ht="67.5" customHeight="1" x14ac:dyDescent="0.25">
      <c r="A21" s="5"/>
      <c r="B21" s="49" t="s">
        <v>101</v>
      </c>
      <c r="C21" s="49" t="s">
        <v>226</v>
      </c>
      <c r="D21" s="23" t="s">
        <v>102</v>
      </c>
      <c r="E21" s="37">
        <f>F21</f>
        <v>20</v>
      </c>
      <c r="F21" s="37">
        <f>'[1]Помісячний розпис заг'!$O$56/1000</f>
        <v>20</v>
      </c>
      <c r="G21" s="5"/>
      <c r="H21" s="5"/>
      <c r="I21" s="5"/>
      <c r="J21" s="5"/>
      <c r="K21" s="5"/>
      <c r="L21" s="5"/>
      <c r="M21" s="5"/>
      <c r="N21" s="5"/>
      <c r="O21" s="5"/>
      <c r="P21" s="37">
        <f t="shared" si="3"/>
        <v>20</v>
      </c>
    </row>
    <row r="22" spans="1:16" ht="22.5" x14ac:dyDescent="0.25">
      <c r="A22" s="5"/>
      <c r="B22" s="49" t="s">
        <v>53</v>
      </c>
      <c r="C22" s="49" t="s">
        <v>226</v>
      </c>
      <c r="D22" s="23" t="s">
        <v>55</v>
      </c>
      <c r="E22" s="37">
        <f>F22</f>
        <v>148</v>
      </c>
      <c r="F22" s="37">
        <f>'[1]Помісячний розпис заг'!$O$64/1000</f>
        <v>148</v>
      </c>
      <c r="G22" s="5"/>
      <c r="H22" s="5"/>
      <c r="I22" s="5"/>
      <c r="J22" s="5"/>
      <c r="K22" s="5"/>
      <c r="L22" s="5"/>
      <c r="M22" s="5"/>
      <c r="N22" s="5"/>
      <c r="O22" s="5"/>
      <c r="P22" s="37">
        <f t="shared" si="3"/>
        <v>148</v>
      </c>
    </row>
    <row r="23" spans="1:16" ht="3.75" customHeight="1" x14ac:dyDescent="0.25">
      <c r="A23" s="5"/>
      <c r="B23" s="49"/>
      <c r="C23" s="49"/>
      <c r="D23" s="2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s="8" customFormat="1" ht="20.25" customHeight="1" x14ac:dyDescent="0.25">
      <c r="A24" s="7"/>
      <c r="B24" s="63" t="s">
        <v>56</v>
      </c>
      <c r="C24" s="63" t="s">
        <v>227</v>
      </c>
      <c r="D24" s="22" t="s">
        <v>57</v>
      </c>
      <c r="E24" s="38">
        <f>SUM(E25:E28)</f>
        <v>2640.26</v>
      </c>
      <c r="F24" s="38">
        <f>SUM(F25:F28)</f>
        <v>2640.26</v>
      </c>
      <c r="G24" s="7">
        <f t="shared" ref="G24:P24" si="4">SUM(G25:G28)</f>
        <v>17.98</v>
      </c>
      <c r="H24" s="38">
        <f t="shared" si="4"/>
        <v>272.27999999999997</v>
      </c>
      <c r="I24" s="38"/>
      <c r="J24" s="38">
        <f t="shared" si="4"/>
        <v>1077.98</v>
      </c>
      <c r="K24" s="7">
        <f t="shared" si="4"/>
        <v>17.98</v>
      </c>
      <c r="L24" s="7">
        <f t="shared" si="4"/>
        <v>17.98</v>
      </c>
      <c r="M24" s="7">
        <f t="shared" si="4"/>
        <v>0</v>
      </c>
      <c r="N24" s="38">
        <f t="shared" si="4"/>
        <v>1060</v>
      </c>
      <c r="O24" s="38">
        <f t="shared" si="4"/>
        <v>1060</v>
      </c>
      <c r="P24" s="38">
        <f t="shared" si="4"/>
        <v>3718.24</v>
      </c>
    </row>
    <row r="25" spans="1:16" ht="22.5" hidden="1" x14ac:dyDescent="0.25">
      <c r="A25" s="5"/>
      <c r="B25" s="49" t="s">
        <v>105</v>
      </c>
      <c r="C25" s="49"/>
      <c r="D25" s="23" t="s">
        <v>106</v>
      </c>
      <c r="E25" s="5"/>
      <c r="F25" s="5"/>
      <c r="G25" s="5"/>
      <c r="H25" s="5"/>
      <c r="I25" s="5"/>
      <c r="J25" s="37"/>
      <c r="K25" s="5"/>
      <c r="L25" s="5"/>
      <c r="M25" s="5"/>
      <c r="N25" s="37"/>
      <c r="O25" s="37"/>
      <c r="P25" s="37">
        <f t="shared" ref="P25:P28" si="5">E25+J25</f>
        <v>0</v>
      </c>
    </row>
    <row r="26" spans="1:16" ht="18.75" customHeight="1" x14ac:dyDescent="0.25">
      <c r="A26" s="5"/>
      <c r="B26" s="49" t="s">
        <v>176</v>
      </c>
      <c r="C26" s="49" t="s">
        <v>228</v>
      </c>
      <c r="D26" s="23" t="s">
        <v>177</v>
      </c>
      <c r="E26" s="37">
        <f>F26</f>
        <v>1000</v>
      </c>
      <c r="F26" s="37">
        <f>'[1]Помісячний розпис заг'!$O$81/1000</f>
        <v>1000</v>
      </c>
      <c r="G26" s="5"/>
      <c r="H26" s="5"/>
      <c r="I26" s="5"/>
      <c r="J26" s="37"/>
      <c r="K26" s="5"/>
      <c r="L26" s="5"/>
      <c r="M26" s="5"/>
      <c r="N26" s="37"/>
      <c r="O26" s="37"/>
      <c r="P26" s="37">
        <f t="shared" si="5"/>
        <v>1000</v>
      </c>
    </row>
    <row r="27" spans="1:16" x14ac:dyDescent="0.25">
      <c r="A27" s="5"/>
      <c r="B27" s="49" t="s">
        <v>59</v>
      </c>
      <c r="C27" s="49" t="s">
        <v>229</v>
      </c>
      <c r="D27" s="23" t="s">
        <v>60</v>
      </c>
      <c r="E27" s="37">
        <f t="shared" ref="E27:E28" si="6">F27</f>
        <v>640.26</v>
      </c>
      <c r="F27" s="5">
        <f>('[1]Помісячний розпис заг'!$O$70)/1000</f>
        <v>640.26</v>
      </c>
      <c r="G27" s="5">
        <f>('[1]Помісячний розпис заг'!$O$72+'[1]Помісячний розпис заг'!$O$73)/1000</f>
        <v>17.98</v>
      </c>
      <c r="H27" s="5">
        <f>('[1]Помісячний розпис заг'!$O$77)/1000</f>
        <v>272.27999999999997</v>
      </c>
      <c r="I27" s="37"/>
      <c r="J27" s="37">
        <f>K27+O27</f>
        <v>1077.98</v>
      </c>
      <c r="K27" s="5">
        <f>('[1]Поміс.розпис спец'!$O$26)/1000</f>
        <v>17.98</v>
      </c>
      <c r="L27" s="5">
        <f>('[1]Поміс.розпис спец'!$O$28+'[1]Поміс.розпис спец'!$O$29)/1000</f>
        <v>17.98</v>
      </c>
      <c r="M27" s="5"/>
      <c r="N27" s="37">
        <f>O27</f>
        <v>1060</v>
      </c>
      <c r="O27" s="37">
        <f>('[1]Поміс.розпис спец'!$O$30)/1000</f>
        <v>1060</v>
      </c>
      <c r="P27" s="37">
        <f t="shared" si="5"/>
        <v>1718.24</v>
      </c>
    </row>
    <row r="28" spans="1:16" ht="20.25" customHeight="1" x14ac:dyDescent="0.25">
      <c r="A28" s="5"/>
      <c r="B28" s="49" t="s">
        <v>58</v>
      </c>
      <c r="C28" s="49" t="s">
        <v>228</v>
      </c>
      <c r="D28" s="23" t="s">
        <v>61</v>
      </c>
      <c r="E28" s="37">
        <f t="shared" si="6"/>
        <v>1000</v>
      </c>
      <c r="F28" s="37">
        <f>'[1]Помісячний розпис заг'!$O$68/1000</f>
        <v>1000</v>
      </c>
      <c r="G28" s="5"/>
      <c r="H28" s="5"/>
      <c r="I28" s="5"/>
      <c r="J28" s="5"/>
      <c r="K28" s="5"/>
      <c r="L28" s="5"/>
      <c r="M28" s="5"/>
      <c r="N28" s="5"/>
      <c r="O28" s="5"/>
      <c r="P28" s="37">
        <f t="shared" si="5"/>
        <v>1000</v>
      </c>
    </row>
    <row r="29" spans="1:16" ht="3" customHeight="1" x14ac:dyDescent="0.25">
      <c r="A29" s="5"/>
      <c r="B29" s="49"/>
      <c r="C29" s="49"/>
      <c r="D29" s="2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s="8" customFormat="1" ht="14.25" x14ac:dyDescent="0.25">
      <c r="A30" s="7"/>
      <c r="B30" s="63" t="s">
        <v>62</v>
      </c>
      <c r="C30" s="63" t="s">
        <v>233</v>
      </c>
      <c r="D30" s="22" t="s">
        <v>63</v>
      </c>
      <c r="E30" s="7">
        <f>E31</f>
        <v>877.9</v>
      </c>
      <c r="F30" s="7">
        <f>F31</f>
        <v>877.9</v>
      </c>
      <c r="G30" s="38">
        <f t="shared" ref="G30:P30" si="7">G31</f>
        <v>506.02</v>
      </c>
      <c r="H30" s="7">
        <f t="shared" si="7"/>
        <v>348.72</v>
      </c>
      <c r="I30" s="7"/>
      <c r="J30" s="38">
        <f t="shared" si="7"/>
        <v>0</v>
      </c>
      <c r="K30" s="7">
        <f t="shared" si="7"/>
        <v>0</v>
      </c>
      <c r="L30" s="7">
        <f t="shared" si="7"/>
        <v>0</v>
      </c>
      <c r="M30" s="7">
        <f t="shared" si="7"/>
        <v>0</v>
      </c>
      <c r="N30" s="38">
        <f t="shared" si="7"/>
        <v>0</v>
      </c>
      <c r="O30" s="38">
        <f t="shared" si="7"/>
        <v>0</v>
      </c>
      <c r="P30" s="7">
        <f t="shared" si="7"/>
        <v>877.9</v>
      </c>
    </row>
    <row r="31" spans="1:16" ht="22.5" x14ac:dyDescent="0.25">
      <c r="A31" s="5"/>
      <c r="B31" s="49" t="s">
        <v>64</v>
      </c>
      <c r="C31" s="49" t="s">
        <v>230</v>
      </c>
      <c r="D31" s="23" t="s">
        <v>65</v>
      </c>
      <c r="E31" s="37">
        <f>F31</f>
        <v>877.9</v>
      </c>
      <c r="F31" s="37">
        <f>('[1]Помісячний розпис заг'!$O$83)/1000</f>
        <v>877.9</v>
      </c>
      <c r="G31" s="37">
        <f>('[1]Помісячний розпис заг'!$O$85+'[1]Помісячний розпис заг'!$O$86)/1000</f>
        <v>506.02</v>
      </c>
      <c r="H31" s="37">
        <f>('[1]Помісячний розпис заг'!$O$90)/1000</f>
        <v>348.72</v>
      </c>
      <c r="I31" s="5"/>
      <c r="J31" s="37"/>
      <c r="K31" s="5"/>
      <c r="L31" s="5"/>
      <c r="M31" s="5"/>
      <c r="N31" s="37"/>
      <c r="O31" s="37"/>
      <c r="P31" s="37">
        <f t="shared" ref="P31" si="8">E31+J31</f>
        <v>877.9</v>
      </c>
    </row>
    <row r="32" spans="1:16" ht="3.75" customHeight="1" x14ac:dyDescent="0.25">
      <c r="A32" s="5"/>
      <c r="B32" s="49"/>
      <c r="C32" s="49"/>
      <c r="D32" s="2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s="8" customFormat="1" ht="14.25" x14ac:dyDescent="0.25">
      <c r="A33" s="7"/>
      <c r="B33" s="63" t="s">
        <v>66</v>
      </c>
      <c r="C33" s="63" t="s">
        <v>235</v>
      </c>
      <c r="D33" s="22" t="s">
        <v>67</v>
      </c>
      <c r="E33" s="38">
        <f>E34</f>
        <v>245</v>
      </c>
      <c r="F33" s="38">
        <f>F34</f>
        <v>245</v>
      </c>
      <c r="G33" s="7">
        <f t="shared" ref="G33:P33" si="9">G34</f>
        <v>0</v>
      </c>
      <c r="H33" s="7">
        <f t="shared" si="9"/>
        <v>0</v>
      </c>
      <c r="I33" s="7"/>
      <c r="J33" s="7">
        <f t="shared" si="9"/>
        <v>0</v>
      </c>
      <c r="K33" s="7">
        <f t="shared" si="9"/>
        <v>0</v>
      </c>
      <c r="L33" s="7">
        <f t="shared" si="9"/>
        <v>0</v>
      </c>
      <c r="M33" s="7">
        <f t="shared" si="9"/>
        <v>0</v>
      </c>
      <c r="N33" s="7">
        <f t="shared" si="9"/>
        <v>0</v>
      </c>
      <c r="O33" s="7">
        <f t="shared" si="9"/>
        <v>0</v>
      </c>
      <c r="P33" s="38">
        <f t="shared" si="9"/>
        <v>245</v>
      </c>
    </row>
    <row r="34" spans="1:16" ht="26.25" customHeight="1" x14ac:dyDescent="0.25">
      <c r="A34" s="5"/>
      <c r="B34" s="67">
        <v>120201</v>
      </c>
      <c r="C34" s="49" t="s">
        <v>236</v>
      </c>
      <c r="D34" s="23" t="s">
        <v>68</v>
      </c>
      <c r="E34" s="37">
        <f>F34</f>
        <v>245</v>
      </c>
      <c r="F34" s="37">
        <f>'[1]Помісячний розпис заг'!$O$101/1000</f>
        <v>245</v>
      </c>
      <c r="G34" s="5"/>
      <c r="H34" s="5"/>
      <c r="I34" s="5"/>
      <c r="J34" s="5"/>
      <c r="K34" s="5"/>
      <c r="L34" s="5"/>
      <c r="M34" s="5"/>
      <c r="N34" s="5"/>
      <c r="O34" s="5"/>
      <c r="P34" s="37">
        <f t="shared" ref="P34" si="10">E34+J34</f>
        <v>245</v>
      </c>
    </row>
    <row r="35" spans="1:16" ht="3" customHeight="1" x14ac:dyDescent="0.25">
      <c r="A35" s="5"/>
      <c r="B35" s="67"/>
      <c r="C35" s="49"/>
      <c r="D35" s="23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s="8" customFormat="1" ht="14.25" x14ac:dyDescent="0.25">
      <c r="A36" s="7"/>
      <c r="B36" s="68">
        <v>150000</v>
      </c>
      <c r="C36" s="63"/>
      <c r="D36" s="22" t="s">
        <v>69</v>
      </c>
      <c r="E36" s="7">
        <f>E37</f>
        <v>0</v>
      </c>
      <c r="F36" s="7"/>
      <c r="G36" s="7">
        <f t="shared" ref="G36:P36" si="11">G37</f>
        <v>0</v>
      </c>
      <c r="H36" s="7">
        <f t="shared" si="11"/>
        <v>0</v>
      </c>
      <c r="I36" s="7"/>
      <c r="J36" s="38">
        <f t="shared" si="11"/>
        <v>730</v>
      </c>
      <c r="K36" s="7">
        <f t="shared" si="11"/>
        <v>0</v>
      </c>
      <c r="L36" s="7">
        <f t="shared" si="11"/>
        <v>0</v>
      </c>
      <c r="M36" s="7">
        <f t="shared" si="11"/>
        <v>0</v>
      </c>
      <c r="N36" s="38">
        <f t="shared" si="11"/>
        <v>730</v>
      </c>
      <c r="O36" s="38">
        <f t="shared" si="11"/>
        <v>730</v>
      </c>
      <c r="P36" s="38">
        <f t="shared" si="11"/>
        <v>730</v>
      </c>
    </row>
    <row r="37" spans="1:16" x14ac:dyDescent="0.25">
      <c r="A37" s="5"/>
      <c r="B37" s="67">
        <v>150101</v>
      </c>
      <c r="C37" s="49"/>
      <c r="D37" s="23" t="s">
        <v>70</v>
      </c>
      <c r="E37" s="5"/>
      <c r="F37" s="5"/>
      <c r="G37" s="5"/>
      <c r="H37" s="5"/>
      <c r="I37" s="5"/>
      <c r="J37" s="37">
        <f>K37+N37</f>
        <v>730</v>
      </c>
      <c r="K37" s="5"/>
      <c r="L37" s="5"/>
      <c r="M37" s="5"/>
      <c r="N37" s="37">
        <f>O37</f>
        <v>730</v>
      </c>
      <c r="O37" s="37">
        <f>'[1]Поміс.розпис спец'!$O$44/1000</f>
        <v>730</v>
      </c>
      <c r="P37" s="37">
        <f t="shared" ref="P37" si="12">E37+J37</f>
        <v>730</v>
      </c>
    </row>
    <row r="38" spans="1:16" ht="4.5" customHeight="1" x14ac:dyDescent="0.25">
      <c r="A38" s="5"/>
      <c r="B38" s="67"/>
      <c r="C38" s="49"/>
      <c r="D38" s="23"/>
      <c r="E38" s="5"/>
      <c r="F38" s="5"/>
      <c r="G38" s="5"/>
      <c r="H38" s="5"/>
      <c r="I38" s="5"/>
      <c r="J38" s="37"/>
      <c r="K38" s="5"/>
      <c r="L38" s="5"/>
      <c r="M38" s="5"/>
      <c r="N38" s="37"/>
      <c r="O38" s="37"/>
      <c r="P38" s="37"/>
    </row>
    <row r="39" spans="1:16" s="8" customFormat="1" ht="37.5" customHeight="1" x14ac:dyDescent="0.25">
      <c r="A39" s="7"/>
      <c r="B39" s="68">
        <v>160000</v>
      </c>
      <c r="C39" s="63"/>
      <c r="D39" s="22" t="s">
        <v>107</v>
      </c>
      <c r="E39" s="38">
        <f>E40</f>
        <v>500</v>
      </c>
      <c r="F39" s="38">
        <f>F40</f>
        <v>500</v>
      </c>
      <c r="G39" s="38">
        <f t="shared" ref="G39:P39" si="13">G40</f>
        <v>0</v>
      </c>
      <c r="H39" s="38">
        <f t="shared" si="13"/>
        <v>0</v>
      </c>
      <c r="I39" s="38"/>
      <c r="J39" s="38">
        <f t="shared" si="13"/>
        <v>0</v>
      </c>
      <c r="K39" s="38">
        <f t="shared" si="13"/>
        <v>0</v>
      </c>
      <c r="L39" s="38">
        <f t="shared" si="13"/>
        <v>0</v>
      </c>
      <c r="M39" s="38">
        <f t="shared" si="13"/>
        <v>0</v>
      </c>
      <c r="N39" s="38">
        <f t="shared" si="13"/>
        <v>0</v>
      </c>
      <c r="O39" s="38">
        <f t="shared" si="13"/>
        <v>0</v>
      </c>
      <c r="P39" s="38">
        <f t="shared" si="13"/>
        <v>500</v>
      </c>
    </row>
    <row r="40" spans="1:16" x14ac:dyDescent="0.25">
      <c r="A40" s="5"/>
      <c r="B40" s="67">
        <v>160101</v>
      </c>
      <c r="C40" s="49"/>
      <c r="D40" s="23" t="s">
        <v>103</v>
      </c>
      <c r="E40" s="37">
        <f>F40</f>
        <v>500</v>
      </c>
      <c r="F40" s="37">
        <f>'[1]Помісячний розпис заг'!$O$102/1000</f>
        <v>500</v>
      </c>
      <c r="G40" s="5"/>
      <c r="H40" s="5"/>
      <c r="I40" s="5"/>
      <c r="J40" s="5"/>
      <c r="K40" s="5"/>
      <c r="L40" s="5"/>
      <c r="M40" s="5"/>
      <c r="N40" s="5"/>
      <c r="O40" s="5"/>
      <c r="P40" s="37">
        <f t="shared" ref="P40" si="14">E40+J40</f>
        <v>500</v>
      </c>
    </row>
    <row r="41" spans="1:16" ht="3" customHeight="1" x14ac:dyDescent="0.25">
      <c r="A41" s="5"/>
      <c r="B41" s="67"/>
      <c r="C41" s="49"/>
      <c r="D41" s="23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s="8" customFormat="1" ht="14.25" x14ac:dyDescent="0.25">
      <c r="A42" s="7"/>
      <c r="B42" s="68">
        <v>170000</v>
      </c>
      <c r="C42" s="63" t="s">
        <v>238</v>
      </c>
      <c r="D42" s="22" t="s">
        <v>71</v>
      </c>
      <c r="E42" s="38">
        <f>E44+E43</f>
        <v>90</v>
      </c>
      <c r="F42" s="38">
        <f>F44+F43</f>
        <v>90</v>
      </c>
      <c r="G42" s="38">
        <f t="shared" ref="G42:P42" si="15">G44+G43</f>
        <v>0</v>
      </c>
      <c r="H42" s="38">
        <f t="shared" si="15"/>
        <v>0</v>
      </c>
      <c r="I42" s="38"/>
      <c r="J42" s="38">
        <f t="shared" si="15"/>
        <v>0</v>
      </c>
      <c r="K42" s="38">
        <f t="shared" si="15"/>
        <v>0</v>
      </c>
      <c r="L42" s="38">
        <f t="shared" si="15"/>
        <v>0</v>
      </c>
      <c r="M42" s="38">
        <f t="shared" si="15"/>
        <v>0</v>
      </c>
      <c r="N42" s="38">
        <f t="shared" si="15"/>
        <v>0</v>
      </c>
      <c r="O42" s="38">
        <f t="shared" si="15"/>
        <v>0</v>
      </c>
      <c r="P42" s="38">
        <f t="shared" si="15"/>
        <v>90</v>
      </c>
    </row>
    <row r="43" spans="1:16" s="8" customFormat="1" ht="22.5" hidden="1" x14ac:dyDescent="0.25">
      <c r="A43" s="7"/>
      <c r="B43" s="5">
        <v>170103</v>
      </c>
      <c r="C43" s="131"/>
      <c r="D43" s="23" t="s">
        <v>104</v>
      </c>
      <c r="E43" s="37"/>
      <c r="F43" s="37"/>
      <c r="G43" s="5"/>
      <c r="H43" s="5"/>
      <c r="I43" s="5"/>
      <c r="J43" s="37"/>
      <c r="K43" s="37"/>
      <c r="L43" s="5"/>
      <c r="M43" s="37"/>
      <c r="N43" s="5"/>
      <c r="O43" s="5"/>
      <c r="P43" s="37">
        <f t="shared" ref="P43:P44" si="16">E43+J43</f>
        <v>0</v>
      </c>
    </row>
    <row r="44" spans="1:16" ht="45" x14ac:dyDescent="0.25">
      <c r="A44" s="5"/>
      <c r="B44" s="5">
        <v>170703</v>
      </c>
      <c r="C44" s="49" t="s">
        <v>237</v>
      </c>
      <c r="D44" s="23" t="s">
        <v>72</v>
      </c>
      <c r="E44" s="37">
        <f>F44</f>
        <v>90</v>
      </c>
      <c r="F44" s="37">
        <f>'[1]Помісячний розпис заг'!$O$107/1000</f>
        <v>90</v>
      </c>
      <c r="G44" s="5"/>
      <c r="H44" s="5"/>
      <c r="I44" s="5"/>
      <c r="J44" s="37"/>
      <c r="K44" s="37"/>
      <c r="L44" s="5"/>
      <c r="M44" s="37"/>
      <c r="N44" s="5"/>
      <c r="O44" s="5"/>
      <c r="P44" s="37">
        <f t="shared" si="16"/>
        <v>90</v>
      </c>
    </row>
    <row r="45" spans="1:16" ht="3.75" customHeight="1" x14ac:dyDescent="0.25">
      <c r="A45" s="5"/>
      <c r="B45" s="5"/>
      <c r="C45" s="131"/>
      <c r="D45" s="23"/>
      <c r="E45" s="5"/>
      <c r="F45" s="5"/>
      <c r="G45" s="5"/>
      <c r="H45" s="5"/>
      <c r="I45" s="5"/>
      <c r="J45" s="5"/>
      <c r="K45" s="5"/>
      <c r="L45" s="5"/>
      <c r="M45" s="5"/>
      <c r="N45" s="53"/>
      <c r="O45" s="53"/>
      <c r="P45" s="5"/>
    </row>
    <row r="46" spans="1:16" s="8" customFormat="1" ht="14.25" x14ac:dyDescent="0.25">
      <c r="A46" s="7"/>
      <c r="B46" s="7">
        <v>240000</v>
      </c>
      <c r="C46" s="63" t="s">
        <v>240</v>
      </c>
      <c r="D46" s="22" t="s">
        <v>73</v>
      </c>
      <c r="E46" s="38">
        <f>E47+E48</f>
        <v>17</v>
      </c>
      <c r="F46" s="38">
        <f>F47+F48</f>
        <v>17</v>
      </c>
      <c r="G46" s="7">
        <f t="shared" ref="G46:P46" si="17">G47+G48</f>
        <v>0</v>
      </c>
      <c r="H46" s="7">
        <f t="shared" si="17"/>
        <v>0</v>
      </c>
      <c r="I46" s="7"/>
      <c r="J46" s="38">
        <f t="shared" si="17"/>
        <v>500</v>
      </c>
      <c r="K46" s="38">
        <f t="shared" si="17"/>
        <v>0</v>
      </c>
      <c r="L46" s="7">
        <f t="shared" si="17"/>
        <v>0</v>
      </c>
      <c r="M46" s="38">
        <f t="shared" si="17"/>
        <v>0</v>
      </c>
      <c r="N46" s="132">
        <f t="shared" si="17"/>
        <v>500</v>
      </c>
      <c r="O46" s="132">
        <f t="shared" si="17"/>
        <v>500</v>
      </c>
      <c r="P46" s="38">
        <f t="shared" si="17"/>
        <v>517</v>
      </c>
    </row>
    <row r="47" spans="1:16" hidden="1" x14ac:dyDescent="0.25">
      <c r="A47" s="5"/>
      <c r="B47" s="5">
        <v>240602</v>
      </c>
      <c r="C47" s="131"/>
      <c r="D47" s="23" t="s">
        <v>74</v>
      </c>
      <c r="E47" s="37"/>
      <c r="F47" s="37"/>
      <c r="G47" s="5"/>
      <c r="H47" s="5"/>
      <c r="I47" s="5"/>
      <c r="J47" s="37"/>
      <c r="K47" s="37"/>
      <c r="L47" s="5"/>
      <c r="M47" s="37"/>
      <c r="N47" s="53"/>
      <c r="O47" s="53"/>
      <c r="P47" s="37">
        <f t="shared" ref="P47:P48" si="18">E47+J47</f>
        <v>0</v>
      </c>
    </row>
    <row r="48" spans="1:16" ht="33.75" customHeight="1" x14ac:dyDescent="0.25">
      <c r="A48" s="5"/>
      <c r="B48" s="5">
        <v>240604</v>
      </c>
      <c r="C48" s="49" t="s">
        <v>239</v>
      </c>
      <c r="D48" s="23" t="s">
        <v>80</v>
      </c>
      <c r="E48" s="37">
        <f>F48</f>
        <v>17</v>
      </c>
      <c r="F48" s="37">
        <f>'[1]Помісячний розпис заг'!$O$122/1000</f>
        <v>17</v>
      </c>
      <c r="G48" s="5"/>
      <c r="H48" s="5"/>
      <c r="I48" s="5"/>
      <c r="J48" s="53">
        <f>N48</f>
        <v>500</v>
      </c>
      <c r="K48" s="5"/>
      <c r="L48" s="5"/>
      <c r="M48" s="5"/>
      <c r="N48" s="53">
        <f>O48</f>
        <v>500</v>
      </c>
      <c r="O48" s="53">
        <f>'[1]Поміс.розпис спец'!$O$58/1000</f>
        <v>500</v>
      </c>
      <c r="P48" s="37">
        <f t="shared" si="18"/>
        <v>517</v>
      </c>
    </row>
    <row r="49" spans="1:16" ht="3.75" customHeight="1" x14ac:dyDescent="0.25">
      <c r="A49" s="5"/>
      <c r="B49" s="5"/>
      <c r="C49" s="131"/>
      <c r="D49" s="23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s="8" customFormat="1" ht="21" customHeight="1" x14ac:dyDescent="0.25">
      <c r="A50" s="7"/>
      <c r="B50" s="7">
        <v>250000</v>
      </c>
      <c r="C50" s="21"/>
      <c r="D50" s="22" t="s">
        <v>82</v>
      </c>
      <c r="E50" s="38">
        <f>SUM(E51:E53)</f>
        <v>174.6</v>
      </c>
      <c r="F50" s="38">
        <f t="shared" ref="F50:P50" si="19">SUM(F51:F53)</f>
        <v>174.6</v>
      </c>
      <c r="G50" s="38">
        <f t="shared" si="19"/>
        <v>0</v>
      </c>
      <c r="H50" s="38">
        <f t="shared" si="19"/>
        <v>0</v>
      </c>
      <c r="I50" s="38">
        <f t="shared" si="19"/>
        <v>0</v>
      </c>
      <c r="J50" s="38">
        <f t="shared" si="19"/>
        <v>500</v>
      </c>
      <c r="K50" s="38">
        <f t="shared" si="19"/>
        <v>0</v>
      </c>
      <c r="L50" s="38">
        <f t="shared" si="19"/>
        <v>0</v>
      </c>
      <c r="M50" s="38">
        <f t="shared" si="19"/>
        <v>0</v>
      </c>
      <c r="N50" s="38">
        <f t="shared" si="19"/>
        <v>500</v>
      </c>
      <c r="O50" s="38">
        <f t="shared" si="19"/>
        <v>500</v>
      </c>
      <c r="P50" s="38">
        <f t="shared" si="19"/>
        <v>674.6</v>
      </c>
    </row>
    <row r="51" spans="1:16" x14ac:dyDescent="0.25">
      <c r="A51" s="5"/>
      <c r="B51" s="5">
        <v>250380</v>
      </c>
      <c r="C51" s="131" t="s">
        <v>241</v>
      </c>
      <c r="D51" s="23" t="s">
        <v>146</v>
      </c>
      <c r="E51" s="37">
        <f>F51</f>
        <v>35.5</v>
      </c>
      <c r="F51" s="37">
        <f>'[1]Помісячний розпис заг'!$O$118/1000</f>
        <v>35.5</v>
      </c>
      <c r="G51" s="5"/>
      <c r="H51" s="5"/>
      <c r="I51" s="5"/>
      <c r="J51" s="5"/>
      <c r="K51" s="5"/>
      <c r="L51" s="5"/>
      <c r="M51" s="5"/>
      <c r="N51" s="5"/>
      <c r="O51" s="5"/>
      <c r="P51" s="37">
        <f t="shared" ref="P51:P52" si="20">E51+J51</f>
        <v>35.5</v>
      </c>
    </row>
    <row r="52" spans="1:16" x14ac:dyDescent="0.25">
      <c r="A52" s="5"/>
      <c r="B52" s="5">
        <v>250404</v>
      </c>
      <c r="C52" s="131"/>
      <c r="D52" s="23" t="s">
        <v>75</v>
      </c>
      <c r="E52" s="37">
        <f>F52</f>
        <v>139.1</v>
      </c>
      <c r="F52" s="37">
        <f>'[1]Помісячний розпис заг'!$O$112/1000</f>
        <v>139.1</v>
      </c>
      <c r="G52" s="5"/>
      <c r="H52" s="5"/>
      <c r="I52" s="5"/>
      <c r="J52" s="37">
        <f>K52+N52</f>
        <v>500</v>
      </c>
      <c r="K52" s="37"/>
      <c r="L52" s="37"/>
      <c r="M52" s="37"/>
      <c r="N52" s="37">
        <f>O52</f>
        <v>500</v>
      </c>
      <c r="O52" s="37">
        <f>'[1]Поміс.розпис спец'!$O$38/1000</f>
        <v>500</v>
      </c>
      <c r="P52" s="37">
        <f t="shared" si="20"/>
        <v>639.1</v>
      </c>
    </row>
    <row r="53" spans="1:16" ht="22.5" hidden="1" x14ac:dyDescent="0.25">
      <c r="A53" s="5"/>
      <c r="B53" s="5"/>
      <c r="C53" s="131"/>
      <c r="D53" s="23" t="s">
        <v>79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3" customHeight="1" x14ac:dyDescent="0.25">
      <c r="A54" s="5"/>
      <c r="B54" s="5"/>
      <c r="C54" s="131"/>
      <c r="D54" s="23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s="8" customFormat="1" ht="14.25" x14ac:dyDescent="0.25">
      <c r="A55" s="7"/>
      <c r="B55" s="7"/>
      <c r="C55" s="21"/>
      <c r="D55" s="22" t="s">
        <v>76</v>
      </c>
      <c r="E55" s="38">
        <f>E13+E16+E19+E24+E30+E33+E36+E42+E46+E50+E39</f>
        <v>12245.6</v>
      </c>
      <c r="F55" s="38">
        <f>F13+F16+F19+F24+F30+F33+F36+F42+F46+F50+F39</f>
        <v>12245.6</v>
      </c>
      <c r="G55" s="38">
        <f t="shared" ref="G55:P55" si="21">G13+G16+G19+G24+G30+G33+G36+G42+G46+G50+G39</f>
        <v>5921.25</v>
      </c>
      <c r="H55" s="38">
        <f t="shared" si="21"/>
        <v>2119.04</v>
      </c>
      <c r="I55" s="38"/>
      <c r="J55" s="38">
        <f>J13+J16+J19+J24+J30+J33+J36+J42+J46+J50+J39</f>
        <v>3722.4670000000001</v>
      </c>
      <c r="K55" s="38">
        <f t="shared" si="21"/>
        <v>932.46699999999998</v>
      </c>
      <c r="L55" s="38">
        <f t="shared" si="21"/>
        <v>17.98</v>
      </c>
      <c r="M55" s="38">
        <f t="shared" si="21"/>
        <v>0</v>
      </c>
      <c r="N55" s="38">
        <f t="shared" si="21"/>
        <v>2790</v>
      </c>
      <c r="O55" s="38">
        <f t="shared" si="21"/>
        <v>2790</v>
      </c>
      <c r="P55" s="38">
        <f t="shared" si="21"/>
        <v>15968.066999999999</v>
      </c>
    </row>
    <row r="56" spans="1:16" ht="3" customHeight="1" x14ac:dyDescent="0.25">
      <c r="A56" s="5"/>
      <c r="B56" s="5"/>
      <c r="C56" s="5"/>
      <c r="D56" s="23"/>
      <c r="E56" s="37"/>
      <c r="F56" s="37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22.5" hidden="1" x14ac:dyDescent="0.25">
      <c r="B57" s="5">
        <v>250302</v>
      </c>
      <c r="C57" s="5"/>
      <c r="D57" s="23" t="s">
        <v>77</v>
      </c>
      <c r="E57" s="37" t="e">
        <f>#REF!</f>
        <v>#REF!</v>
      </c>
      <c r="F57" s="37"/>
      <c r="G57" s="5" t="e">
        <f>#REF!</f>
        <v>#REF!</v>
      </c>
      <c r="H57" s="5" t="e">
        <f>#REF!</f>
        <v>#REF!</v>
      </c>
      <c r="I57" s="5"/>
      <c r="J57" s="5" t="e">
        <f>#REF!</f>
        <v>#REF!</v>
      </c>
      <c r="K57" s="5" t="e">
        <f>#REF!</f>
        <v>#REF!</v>
      </c>
      <c r="L57" s="5" t="e">
        <f>#REF!</f>
        <v>#REF!</v>
      </c>
      <c r="M57" s="5" t="e">
        <f>#REF!</f>
        <v>#REF!</v>
      </c>
      <c r="N57" s="5" t="e">
        <f>#REF!</f>
        <v>#REF!</v>
      </c>
      <c r="O57" s="5" t="e">
        <f>#REF!</f>
        <v>#REF!</v>
      </c>
      <c r="P57" s="37" t="e">
        <f>#REF!</f>
        <v>#REF!</v>
      </c>
    </row>
    <row r="58" spans="1:16" ht="3" hidden="1" customHeight="1" x14ac:dyDescent="0.25">
      <c r="B58" s="5"/>
      <c r="C58" s="5"/>
      <c r="D58" s="23"/>
      <c r="E58" s="37"/>
      <c r="F58" s="37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s="8" customFormat="1" ht="14.25" hidden="1" x14ac:dyDescent="0.25">
      <c r="B59" s="7"/>
      <c r="C59" s="7"/>
      <c r="D59" s="22" t="s">
        <v>78</v>
      </c>
      <c r="E59" s="38" t="e">
        <f>E55+E57</f>
        <v>#REF!</v>
      </c>
      <c r="F59" s="38"/>
      <c r="G59" s="38" t="e">
        <f t="shared" ref="G59:O59" si="22">G55+G57</f>
        <v>#REF!</v>
      </c>
      <c r="H59" s="7" t="e">
        <f t="shared" si="22"/>
        <v>#REF!</v>
      </c>
      <c r="I59" s="7"/>
      <c r="J59" s="38" t="e">
        <f t="shared" si="22"/>
        <v>#REF!</v>
      </c>
      <c r="K59" s="38" t="e">
        <f t="shared" si="22"/>
        <v>#REF!</v>
      </c>
      <c r="L59" s="7" t="e">
        <f t="shared" si="22"/>
        <v>#REF!</v>
      </c>
      <c r="M59" s="38" t="e">
        <f t="shared" si="22"/>
        <v>#REF!</v>
      </c>
      <c r="N59" s="38" t="e">
        <f t="shared" si="22"/>
        <v>#REF!</v>
      </c>
      <c r="O59" s="38" t="e">
        <f t="shared" si="22"/>
        <v>#REF!</v>
      </c>
      <c r="P59" s="38" t="e">
        <f>P55+P57</f>
        <v>#REF!</v>
      </c>
    </row>
    <row r="60" spans="1:16" s="8" customFormat="1" ht="14.25" x14ac:dyDescent="0.25">
      <c r="B60" s="59"/>
      <c r="C60" s="59"/>
      <c r="D60" s="139"/>
      <c r="E60" s="60"/>
      <c r="F60" s="60"/>
      <c r="G60" s="60"/>
      <c r="H60" s="59"/>
      <c r="I60" s="59"/>
      <c r="J60" s="60"/>
      <c r="K60" s="60"/>
      <c r="L60" s="59"/>
      <c r="M60" s="60"/>
      <c r="N60" s="60"/>
      <c r="O60" s="60"/>
      <c r="P60" s="60"/>
    </row>
    <row r="61" spans="1:16" s="8" customFormat="1" ht="14.25" x14ac:dyDescent="0.25">
      <c r="A61" s="183" t="s">
        <v>197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</row>
    <row r="62" spans="1:16" ht="21.75" customHeight="1" x14ac:dyDescent="0.25">
      <c r="A62" s="183" t="s">
        <v>196</v>
      </c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</row>
    <row r="63" spans="1:16" x14ac:dyDescent="0.25">
      <c r="D63" s="15"/>
    </row>
    <row r="64" spans="1:16" s="36" customFormat="1" ht="17.25" customHeight="1" x14ac:dyDescent="0.25">
      <c r="A64" s="165" t="s">
        <v>167</v>
      </c>
      <c r="B64" s="165"/>
      <c r="C64" s="165"/>
      <c r="D64" s="165"/>
      <c r="E64" s="165"/>
      <c r="F64" s="165"/>
      <c r="G64" s="165"/>
      <c r="H64" s="165"/>
      <c r="I64" s="165"/>
      <c r="J64" s="165"/>
      <c r="K64" s="181"/>
      <c r="L64" s="181"/>
      <c r="M64" s="181"/>
    </row>
    <row r="65" spans="4:13" x14ac:dyDescent="0.25">
      <c r="D65" s="15"/>
      <c r="H65" s="61"/>
      <c r="I65" s="61"/>
      <c r="J65" s="61"/>
      <c r="K65" s="61"/>
      <c r="L65" s="61"/>
      <c r="M65" s="61"/>
    </row>
    <row r="66" spans="4:13" x14ac:dyDescent="0.25">
      <c r="D66" s="15"/>
    </row>
    <row r="67" spans="4:13" x14ac:dyDescent="0.25">
      <c r="D67" s="15"/>
    </row>
    <row r="68" spans="4:13" x14ac:dyDescent="0.25">
      <c r="D68" s="15"/>
    </row>
    <row r="69" spans="4:13" x14ac:dyDescent="0.25">
      <c r="D69" s="15"/>
    </row>
    <row r="70" spans="4:13" x14ac:dyDescent="0.25">
      <c r="D70" s="15"/>
    </row>
    <row r="71" spans="4:13" x14ac:dyDescent="0.25">
      <c r="D71" s="15"/>
    </row>
    <row r="72" spans="4:13" x14ac:dyDescent="0.25">
      <c r="D72" s="15"/>
    </row>
    <row r="73" spans="4:13" x14ac:dyDescent="0.25">
      <c r="D73" s="15"/>
    </row>
    <row r="74" spans="4:13" x14ac:dyDescent="0.25">
      <c r="D74" s="15"/>
    </row>
    <row r="75" spans="4:13" x14ac:dyDescent="0.25">
      <c r="D75" s="15"/>
    </row>
    <row r="76" spans="4:13" x14ac:dyDescent="0.25">
      <c r="D76" s="15"/>
    </row>
    <row r="77" spans="4:13" x14ac:dyDescent="0.25">
      <c r="D77" s="15"/>
    </row>
  </sheetData>
  <mergeCells count="29">
    <mergeCell ref="K64:M64"/>
    <mergeCell ref="D9:D12"/>
    <mergeCell ref="E10:E12"/>
    <mergeCell ref="G10:H10"/>
    <mergeCell ref="G11:G12"/>
    <mergeCell ref="H11:H12"/>
    <mergeCell ref="I10:I12"/>
    <mergeCell ref="F10:F12"/>
    <mergeCell ref="E9:I9"/>
    <mergeCell ref="A61:P61"/>
    <mergeCell ref="A62:P62"/>
    <mergeCell ref="A64:J64"/>
    <mergeCell ref="A9:A12"/>
    <mergeCell ref="C9:C12"/>
    <mergeCell ref="O11:O12"/>
    <mergeCell ref="P9:P12"/>
    <mergeCell ref="N1:P1"/>
    <mergeCell ref="B5:P5"/>
    <mergeCell ref="B6:P6"/>
    <mergeCell ref="M2:P2"/>
    <mergeCell ref="M3:P3"/>
    <mergeCell ref="B9:B12"/>
    <mergeCell ref="J9:O9"/>
    <mergeCell ref="J10:J12"/>
    <mergeCell ref="K10:K12"/>
    <mergeCell ref="L10:M10"/>
    <mergeCell ref="L11:L12"/>
    <mergeCell ref="M11:M12"/>
    <mergeCell ref="N10:N12"/>
  </mergeCells>
  <pageMargins left="0.78740157480314965" right="0.78740157480314965" top="1.1811023622047245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3" sqref="A3"/>
    </sheetView>
  </sheetViews>
  <sheetFormatPr defaultRowHeight="13.5" x14ac:dyDescent="0.25"/>
  <cols>
    <col min="1" max="1" width="8.140625" style="24" customWidth="1"/>
    <col min="2" max="2" width="26.85546875" style="24" customWidth="1"/>
    <col min="3" max="3" width="5.28515625" style="24" customWidth="1"/>
    <col min="4" max="4" width="4.42578125" style="24" customWidth="1"/>
    <col min="5" max="5" width="16.140625" style="24" customWidth="1"/>
    <col min="6" max="6" width="6.140625" style="24" customWidth="1"/>
    <col min="7" max="7" width="10.85546875" style="24" customWidth="1"/>
    <col min="8" max="8" width="7.7109375" style="24" customWidth="1"/>
    <col min="9" max="16384" width="9.140625" style="24"/>
  </cols>
  <sheetData>
    <row r="1" spans="1:8" ht="13.5" customHeight="1" x14ac:dyDescent="0.25">
      <c r="F1" s="179" t="s">
        <v>88</v>
      </c>
      <c r="G1" s="179"/>
      <c r="H1" s="179"/>
    </row>
    <row r="2" spans="1:8" ht="24" customHeight="1" x14ac:dyDescent="0.25">
      <c r="F2" s="179" t="s">
        <v>111</v>
      </c>
      <c r="G2" s="179"/>
      <c r="H2" s="179"/>
    </row>
    <row r="3" spans="1:8" ht="13.5" customHeight="1" x14ac:dyDescent="0.25">
      <c r="F3" s="179" t="s">
        <v>112</v>
      </c>
      <c r="G3" s="179"/>
      <c r="H3" s="179"/>
    </row>
    <row r="8" spans="1:8" ht="15" x14ac:dyDescent="0.25">
      <c r="A8" s="189" t="s">
        <v>184</v>
      </c>
      <c r="B8" s="189"/>
      <c r="C8" s="189"/>
      <c r="D8" s="189"/>
      <c r="E8" s="189"/>
      <c r="F8" s="189"/>
      <c r="G8" s="189"/>
      <c r="H8" s="189"/>
    </row>
    <row r="9" spans="1:8" ht="15" x14ac:dyDescent="0.25">
      <c r="A9" s="189" t="s">
        <v>183</v>
      </c>
      <c r="B9" s="189"/>
      <c r="C9" s="189"/>
      <c r="D9" s="189"/>
      <c r="E9" s="189"/>
      <c r="F9" s="189"/>
      <c r="G9" s="189"/>
      <c r="H9" s="189"/>
    </row>
    <row r="10" spans="1:8" ht="15" x14ac:dyDescent="0.25">
      <c r="A10" s="189"/>
      <c r="B10" s="189"/>
      <c r="C10" s="189"/>
      <c r="D10" s="189"/>
      <c r="E10" s="189"/>
      <c r="F10" s="189"/>
      <c r="G10" s="189"/>
      <c r="H10" s="189"/>
    </row>
    <row r="12" spans="1:8" ht="14.25" customHeight="1" x14ac:dyDescent="0.25"/>
    <row r="13" spans="1:8" ht="13.5" customHeight="1" x14ac:dyDescent="0.25">
      <c r="A13" s="190" t="s">
        <v>86</v>
      </c>
      <c r="B13" s="188" t="s">
        <v>180</v>
      </c>
      <c r="C13" s="184" t="s">
        <v>185</v>
      </c>
      <c r="D13" s="185"/>
      <c r="E13" s="188" t="s">
        <v>186</v>
      </c>
      <c r="F13" s="188"/>
      <c r="G13" s="188"/>
      <c r="H13" s="188"/>
    </row>
    <row r="14" spans="1:8" ht="47.25" customHeight="1" x14ac:dyDescent="0.25">
      <c r="A14" s="190"/>
      <c r="B14" s="188"/>
      <c r="C14" s="186"/>
      <c r="D14" s="187"/>
      <c r="E14" s="188" t="s">
        <v>181</v>
      </c>
      <c r="F14" s="188"/>
      <c r="G14" s="188" t="s">
        <v>182</v>
      </c>
      <c r="H14" s="188"/>
    </row>
    <row r="15" spans="1:8" ht="114.75" customHeight="1" thickBot="1" x14ac:dyDescent="0.3">
      <c r="A15" s="191"/>
      <c r="B15" s="192"/>
      <c r="C15" s="30" t="s">
        <v>87</v>
      </c>
      <c r="D15" s="30" t="s">
        <v>87</v>
      </c>
      <c r="E15" s="135" t="s">
        <v>187</v>
      </c>
      <c r="F15" s="135"/>
      <c r="G15" s="135"/>
      <c r="H15" s="136"/>
    </row>
    <row r="16" spans="1:8" s="25" customFormat="1" ht="15" thickTop="1" thickBot="1" x14ac:dyDescent="0.3">
      <c r="A16" s="31">
        <v>1</v>
      </c>
      <c r="B16" s="32">
        <v>2</v>
      </c>
      <c r="C16" s="32">
        <v>3</v>
      </c>
      <c r="D16" s="32">
        <v>4</v>
      </c>
      <c r="E16" s="32">
        <v>5</v>
      </c>
      <c r="F16" s="32">
        <v>6</v>
      </c>
      <c r="G16" s="32">
        <v>7</v>
      </c>
      <c r="H16" s="32">
        <v>8</v>
      </c>
    </row>
    <row r="17" spans="1:8" ht="32.25" customHeight="1" thickTop="1" x14ac:dyDescent="0.25">
      <c r="A17" s="28"/>
      <c r="B17" s="29" t="s">
        <v>188</v>
      </c>
      <c r="C17" s="43"/>
      <c r="D17" s="29"/>
      <c r="E17" s="43">
        <v>35.5</v>
      </c>
      <c r="F17" s="29"/>
      <c r="G17" s="43"/>
      <c r="H17" s="29"/>
    </row>
    <row r="18" spans="1:8" x14ac:dyDescent="0.25">
      <c r="A18" s="27"/>
      <c r="B18" s="29"/>
      <c r="C18" s="26"/>
      <c r="D18" s="26"/>
      <c r="E18" s="26"/>
      <c r="F18" s="26"/>
      <c r="G18" s="37"/>
      <c r="H18" s="26"/>
    </row>
    <row r="19" spans="1:8" x14ac:dyDescent="0.25">
      <c r="A19" s="27"/>
      <c r="B19" s="26"/>
      <c r="C19" s="26"/>
      <c r="D19" s="26"/>
      <c r="E19" s="26"/>
      <c r="F19" s="26"/>
      <c r="G19" s="26"/>
      <c r="H19" s="26"/>
    </row>
    <row r="20" spans="1:8" s="35" customFormat="1" ht="15" thickBot="1" x14ac:dyDescent="0.3">
      <c r="A20" s="33"/>
      <c r="B20" s="34" t="s">
        <v>33</v>
      </c>
      <c r="C20" s="44">
        <f>C17</f>
        <v>0</v>
      </c>
      <c r="D20" s="34">
        <f>D17</f>
        <v>0</v>
      </c>
      <c r="E20" s="44">
        <f>E17</f>
        <v>35.5</v>
      </c>
      <c r="F20" s="34">
        <f>F17</f>
        <v>0</v>
      </c>
      <c r="G20" s="44">
        <f>G18</f>
        <v>0</v>
      </c>
      <c r="H20" s="34"/>
    </row>
    <row r="24" spans="1:8" s="36" customFormat="1" ht="17.25" customHeight="1" x14ac:dyDescent="0.25">
      <c r="A24" s="165" t="s">
        <v>167</v>
      </c>
      <c r="B24" s="165"/>
      <c r="C24" s="165"/>
      <c r="D24" s="165"/>
      <c r="E24" s="165"/>
      <c r="F24" s="165"/>
      <c r="G24" s="137"/>
      <c r="H24" s="137"/>
    </row>
  </sheetData>
  <mergeCells count="13">
    <mergeCell ref="A10:H10"/>
    <mergeCell ref="A13:A15"/>
    <mergeCell ref="B13:B15"/>
    <mergeCell ref="F1:H1"/>
    <mergeCell ref="F2:H2"/>
    <mergeCell ref="F3:H3"/>
    <mergeCell ref="A8:H8"/>
    <mergeCell ref="A9:H9"/>
    <mergeCell ref="A24:F24"/>
    <mergeCell ref="C13:D14"/>
    <mergeCell ref="E13:H13"/>
    <mergeCell ref="E14:F14"/>
    <mergeCell ref="G14:H14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A29" sqref="A29"/>
    </sheetView>
  </sheetViews>
  <sheetFormatPr defaultRowHeight="13.5" x14ac:dyDescent="0.25"/>
  <cols>
    <col min="1" max="1" width="9.140625" style="4"/>
    <col min="2" max="3" width="13" style="4" customWidth="1"/>
    <col min="4" max="4" width="15.7109375" style="4" customWidth="1"/>
    <col min="5" max="5" width="48.7109375" style="4" customWidth="1"/>
    <col min="6" max="6" width="8" style="4" customWidth="1"/>
    <col min="7" max="7" width="6.85546875" style="4" customWidth="1"/>
    <col min="8" max="8" width="8.28515625" style="4" customWidth="1"/>
    <col min="9" max="9" width="7.7109375" style="4" customWidth="1"/>
    <col min="10" max="16384" width="9.140625" style="4"/>
  </cols>
  <sheetData>
    <row r="1" spans="1:9" ht="13.5" customHeight="1" x14ac:dyDescent="0.25">
      <c r="F1" s="179" t="s">
        <v>89</v>
      </c>
      <c r="G1" s="179"/>
      <c r="H1" s="179"/>
      <c r="I1" s="140"/>
    </row>
    <row r="2" spans="1:9" ht="13.5" customHeight="1" x14ac:dyDescent="0.25">
      <c r="F2" s="179" t="s">
        <v>111</v>
      </c>
      <c r="G2" s="179"/>
      <c r="H2" s="179"/>
      <c r="I2" s="179"/>
    </row>
    <row r="3" spans="1:9" ht="13.5" customHeight="1" x14ac:dyDescent="0.25">
      <c r="F3" s="179" t="s">
        <v>112</v>
      </c>
      <c r="G3" s="179"/>
      <c r="H3" s="179"/>
      <c r="I3" s="179"/>
    </row>
    <row r="4" spans="1:9" ht="5.25" customHeight="1" x14ac:dyDescent="0.25"/>
    <row r="5" spans="1:9" ht="15" x14ac:dyDescent="0.25">
      <c r="B5" s="164" t="s">
        <v>189</v>
      </c>
      <c r="C5" s="164"/>
      <c r="D5" s="164"/>
      <c r="E5" s="164"/>
      <c r="F5" s="164"/>
      <c r="G5" s="164"/>
      <c r="H5" s="164"/>
      <c r="I5" s="164"/>
    </row>
    <row r="6" spans="1:9" ht="5.25" customHeight="1" x14ac:dyDescent="0.25"/>
    <row r="7" spans="1:9" ht="15" customHeight="1" x14ac:dyDescent="0.25">
      <c r="H7" s="202" t="s">
        <v>114</v>
      </c>
      <c r="I7" s="202"/>
    </row>
    <row r="8" spans="1:9" s="15" customFormat="1" ht="26.25" customHeight="1" x14ac:dyDescent="0.25">
      <c r="A8" s="193" t="s">
        <v>195</v>
      </c>
      <c r="B8" s="199" t="s">
        <v>194</v>
      </c>
      <c r="C8" s="199" t="s">
        <v>170</v>
      </c>
      <c r="D8" s="199" t="s">
        <v>193</v>
      </c>
      <c r="E8" s="193" t="s">
        <v>91</v>
      </c>
      <c r="F8" s="194" t="s">
        <v>192</v>
      </c>
      <c r="G8" s="194" t="s">
        <v>90</v>
      </c>
      <c r="H8" s="194" t="s">
        <v>191</v>
      </c>
      <c r="I8" s="194" t="s">
        <v>190</v>
      </c>
    </row>
    <row r="9" spans="1:9" s="15" customFormat="1" ht="18.75" customHeight="1" x14ac:dyDescent="0.25">
      <c r="A9" s="193"/>
      <c r="B9" s="200"/>
      <c r="C9" s="200"/>
      <c r="D9" s="200"/>
      <c r="E9" s="193"/>
      <c r="F9" s="194"/>
      <c r="G9" s="194"/>
      <c r="H9" s="194"/>
      <c r="I9" s="194"/>
    </row>
    <row r="10" spans="1:9" s="15" customFormat="1" ht="58.5" customHeight="1" x14ac:dyDescent="0.25">
      <c r="A10" s="193"/>
      <c r="B10" s="201"/>
      <c r="C10" s="201"/>
      <c r="D10" s="201"/>
      <c r="E10" s="193"/>
      <c r="F10" s="194"/>
      <c r="G10" s="194"/>
      <c r="H10" s="194"/>
      <c r="I10" s="194"/>
    </row>
    <row r="11" spans="1:9" s="8" customFormat="1" ht="14.25" x14ac:dyDescent="0.25">
      <c r="A11" s="7"/>
      <c r="B11" s="21" t="s">
        <v>84</v>
      </c>
      <c r="C11" s="22"/>
      <c r="D11" s="22"/>
      <c r="E11" s="7"/>
      <c r="F11" s="38">
        <f>F16+F30+F34+F23</f>
        <v>2790</v>
      </c>
      <c r="G11" s="7"/>
      <c r="H11" s="7"/>
      <c r="I11" s="38">
        <f t="shared" ref="I11:I31" si="0">F11</f>
        <v>2790</v>
      </c>
    </row>
    <row r="12" spans="1:9" ht="14.25" x14ac:dyDescent="0.25">
      <c r="A12" s="5"/>
      <c r="B12" s="46">
        <v>100203</v>
      </c>
      <c r="C12" s="146" t="s">
        <v>229</v>
      </c>
      <c r="D12" s="46"/>
      <c r="E12" s="46"/>
      <c r="F12" s="47">
        <f>F13</f>
        <v>60</v>
      </c>
      <c r="G12" s="9"/>
      <c r="H12" s="9"/>
      <c r="I12" s="47">
        <f>F12</f>
        <v>60</v>
      </c>
    </row>
    <row r="13" spans="1:9" ht="28.5" customHeight="1" x14ac:dyDescent="0.25">
      <c r="A13" s="5"/>
      <c r="B13" s="49" t="s">
        <v>94</v>
      </c>
      <c r="C13" s="147"/>
      <c r="D13" s="12"/>
      <c r="E13" s="5" t="s">
        <v>201</v>
      </c>
      <c r="F13" s="37">
        <v>60</v>
      </c>
      <c r="G13" s="5"/>
      <c r="H13" s="5"/>
      <c r="I13" s="37">
        <f t="shared" si="0"/>
        <v>60</v>
      </c>
    </row>
    <row r="14" spans="1:9" s="48" customFormat="1" ht="14.25" customHeight="1" x14ac:dyDescent="0.25">
      <c r="A14" s="9"/>
      <c r="B14" s="64" t="s">
        <v>202</v>
      </c>
      <c r="C14" s="148"/>
      <c r="D14" s="65"/>
      <c r="E14" s="9"/>
      <c r="F14" s="47">
        <f>F15</f>
        <v>500</v>
      </c>
      <c r="G14" s="9"/>
      <c r="H14" s="9"/>
      <c r="I14" s="47">
        <f t="shared" si="0"/>
        <v>500</v>
      </c>
    </row>
    <row r="15" spans="1:9" ht="15" customHeight="1" x14ac:dyDescent="0.25">
      <c r="A15" s="5"/>
      <c r="B15" s="130" t="s">
        <v>94</v>
      </c>
      <c r="C15" s="154"/>
      <c r="D15" s="155"/>
      <c r="E15" s="5" t="s">
        <v>203</v>
      </c>
      <c r="F15" s="37">
        <v>500</v>
      </c>
      <c r="G15" s="5"/>
      <c r="H15" s="5"/>
      <c r="I15" s="37">
        <f t="shared" si="0"/>
        <v>500</v>
      </c>
    </row>
    <row r="16" spans="1:9" s="8" customFormat="1" ht="14.25" x14ac:dyDescent="0.25">
      <c r="A16" s="7"/>
      <c r="B16" s="45"/>
      <c r="C16" s="149"/>
      <c r="D16" s="50"/>
      <c r="E16" s="7" t="s">
        <v>95</v>
      </c>
      <c r="F16" s="38">
        <f>F12+F14</f>
        <v>560</v>
      </c>
      <c r="G16" s="7"/>
      <c r="H16" s="7"/>
      <c r="I16" s="38">
        <f t="shared" si="0"/>
        <v>560</v>
      </c>
    </row>
    <row r="17" spans="1:9" s="8" customFormat="1" ht="3" customHeight="1" x14ac:dyDescent="0.25">
      <c r="A17" s="7"/>
      <c r="B17" s="45"/>
      <c r="C17" s="149"/>
      <c r="D17" s="50"/>
      <c r="E17" s="7"/>
      <c r="F17" s="38"/>
      <c r="G17" s="7"/>
      <c r="H17" s="7"/>
      <c r="I17" s="38"/>
    </row>
    <row r="18" spans="1:9" s="48" customFormat="1" ht="14.25" x14ac:dyDescent="0.25">
      <c r="A18" s="9"/>
      <c r="B18" s="46">
        <v>150101</v>
      </c>
      <c r="C18" s="146"/>
      <c r="D18" s="56"/>
      <c r="E18" s="9"/>
      <c r="F18" s="47">
        <f>F23</f>
        <v>500</v>
      </c>
      <c r="G18" s="9"/>
      <c r="H18" s="9"/>
      <c r="I18" s="47">
        <f>F18</f>
        <v>500</v>
      </c>
    </row>
    <row r="19" spans="1:9" ht="13.5" customHeight="1" x14ac:dyDescent="0.25">
      <c r="A19" s="5"/>
      <c r="B19" s="197">
        <v>3122</v>
      </c>
      <c r="C19" s="195"/>
      <c r="D19" s="127"/>
      <c r="E19" s="5" t="s">
        <v>98</v>
      </c>
      <c r="F19" s="37">
        <v>200</v>
      </c>
      <c r="G19" s="5"/>
      <c r="H19" s="5"/>
      <c r="I19" s="37">
        <f>F19</f>
        <v>200</v>
      </c>
    </row>
    <row r="20" spans="1:9" x14ac:dyDescent="0.25">
      <c r="A20" s="5"/>
      <c r="B20" s="198"/>
      <c r="C20" s="196"/>
      <c r="D20" s="128"/>
      <c r="E20" s="5" t="s">
        <v>204</v>
      </c>
      <c r="F20" s="37">
        <v>200</v>
      </c>
      <c r="G20" s="5"/>
      <c r="H20" s="5"/>
      <c r="I20" s="37">
        <f t="shared" ref="I20:I27" si="1">F20</f>
        <v>200</v>
      </c>
    </row>
    <row r="21" spans="1:9" ht="27" x14ac:dyDescent="0.25">
      <c r="A21" s="5"/>
      <c r="B21" s="198"/>
      <c r="C21" s="196"/>
      <c r="D21" s="128"/>
      <c r="E21" s="5" t="s">
        <v>205</v>
      </c>
      <c r="F21" s="37">
        <v>100</v>
      </c>
      <c r="G21" s="5"/>
      <c r="H21" s="5"/>
      <c r="I21" s="37">
        <f t="shared" si="1"/>
        <v>100</v>
      </c>
    </row>
    <row r="22" spans="1:9" ht="3" customHeight="1" x14ac:dyDescent="0.25">
      <c r="A22" s="5"/>
      <c r="B22" s="58"/>
      <c r="C22" s="150"/>
      <c r="D22" s="129"/>
      <c r="E22" s="5"/>
      <c r="F22" s="37"/>
      <c r="G22" s="5"/>
      <c r="H22" s="5"/>
      <c r="I22" s="37"/>
    </row>
    <row r="23" spans="1:9" s="8" customFormat="1" ht="14.25" x14ac:dyDescent="0.25">
      <c r="A23" s="7"/>
      <c r="B23" s="45"/>
      <c r="C23" s="151"/>
      <c r="D23" s="55"/>
      <c r="E23" s="7" t="s">
        <v>99</v>
      </c>
      <c r="F23" s="38">
        <f>SUM(F19:F21)</f>
        <v>500</v>
      </c>
      <c r="G23" s="7"/>
      <c r="H23" s="7"/>
      <c r="I23" s="38">
        <f t="shared" si="1"/>
        <v>500</v>
      </c>
    </row>
    <row r="24" spans="1:9" s="8" customFormat="1" ht="3" customHeight="1" x14ac:dyDescent="0.25">
      <c r="A24" s="7"/>
      <c r="B24" s="45"/>
      <c r="C24" s="152"/>
      <c r="D24" s="138"/>
      <c r="E24" s="54"/>
      <c r="F24" s="38"/>
      <c r="G24" s="7"/>
      <c r="H24" s="7"/>
      <c r="I24" s="38"/>
    </row>
    <row r="25" spans="1:9" ht="14.25" x14ac:dyDescent="0.25">
      <c r="A25" s="5"/>
      <c r="B25" s="46">
        <v>100203</v>
      </c>
      <c r="C25" s="146" t="s">
        <v>229</v>
      </c>
      <c r="D25" s="46"/>
      <c r="E25" s="46"/>
      <c r="F25" s="47">
        <f>F26+F27</f>
        <v>1000</v>
      </c>
      <c r="G25" s="9"/>
      <c r="H25" s="9"/>
      <c r="I25" s="47">
        <f t="shared" si="1"/>
        <v>1000</v>
      </c>
    </row>
    <row r="26" spans="1:9" ht="29.25" customHeight="1" x14ac:dyDescent="0.25">
      <c r="A26" s="5"/>
      <c r="B26" s="12">
        <v>3132</v>
      </c>
      <c r="C26" s="147"/>
      <c r="D26" s="12"/>
      <c r="E26" s="5" t="s">
        <v>206</v>
      </c>
      <c r="F26" s="37">
        <v>1000</v>
      </c>
      <c r="G26" s="5"/>
      <c r="H26" s="5"/>
      <c r="I26" s="37">
        <f t="shared" si="1"/>
        <v>1000</v>
      </c>
    </row>
    <row r="27" spans="1:9" ht="27" hidden="1" x14ac:dyDescent="0.25">
      <c r="A27" s="5"/>
      <c r="B27" s="12"/>
      <c r="C27" s="147"/>
      <c r="D27" s="57"/>
      <c r="E27" s="5" t="s">
        <v>100</v>
      </c>
      <c r="F27" s="37"/>
      <c r="G27" s="5"/>
      <c r="H27" s="5"/>
      <c r="I27" s="37">
        <f t="shared" si="1"/>
        <v>0</v>
      </c>
    </row>
    <row r="28" spans="1:9" s="48" customFormat="1" ht="38.25" customHeight="1" x14ac:dyDescent="0.25">
      <c r="A28" s="9"/>
      <c r="B28" s="46">
        <v>240604</v>
      </c>
      <c r="C28" s="146" t="s">
        <v>239</v>
      </c>
      <c r="D28" s="46"/>
      <c r="E28" s="46"/>
      <c r="F28" s="47">
        <f>F29</f>
        <v>500</v>
      </c>
      <c r="G28" s="9"/>
      <c r="H28" s="9"/>
      <c r="I28" s="47">
        <f t="shared" si="0"/>
        <v>500</v>
      </c>
    </row>
    <row r="29" spans="1:9" ht="14.25" customHeight="1" x14ac:dyDescent="0.25">
      <c r="A29" s="5"/>
      <c r="B29" s="12">
        <v>3132</v>
      </c>
      <c r="C29" s="147"/>
      <c r="D29" s="12"/>
      <c r="E29" s="5" t="s">
        <v>207</v>
      </c>
      <c r="F29" s="37">
        <v>500</v>
      </c>
      <c r="G29" s="5"/>
      <c r="H29" s="5"/>
      <c r="I29" s="37">
        <f t="shared" si="0"/>
        <v>500</v>
      </c>
    </row>
    <row r="30" spans="1:9" s="8" customFormat="1" ht="14.25" x14ac:dyDescent="0.25">
      <c r="A30" s="7"/>
      <c r="B30" s="45"/>
      <c r="C30" s="151"/>
      <c r="D30" s="45"/>
      <c r="E30" s="7" t="s">
        <v>93</v>
      </c>
      <c r="F30" s="38">
        <f>F28+F25</f>
        <v>1500</v>
      </c>
      <c r="G30" s="7"/>
      <c r="H30" s="7"/>
      <c r="I30" s="38">
        <f t="shared" si="0"/>
        <v>1500</v>
      </c>
    </row>
    <row r="31" spans="1:9" ht="17.25" customHeight="1" x14ac:dyDescent="0.25">
      <c r="A31" s="5"/>
      <c r="B31" s="12"/>
      <c r="C31" s="147"/>
      <c r="D31" s="12"/>
      <c r="E31" s="5"/>
      <c r="F31" s="37"/>
      <c r="G31" s="5"/>
      <c r="H31" s="5"/>
      <c r="I31" s="37">
        <f t="shared" si="0"/>
        <v>0</v>
      </c>
    </row>
    <row r="32" spans="1:9" s="48" customFormat="1" ht="13.5" customHeight="1" x14ac:dyDescent="0.25">
      <c r="A32" s="9"/>
      <c r="B32" s="46">
        <v>150101</v>
      </c>
      <c r="C32" s="146"/>
      <c r="D32" s="46"/>
      <c r="E32" s="46"/>
      <c r="F32" s="47">
        <f>SUM(F33:F33)</f>
        <v>230</v>
      </c>
      <c r="G32" s="9"/>
      <c r="H32" s="9"/>
      <c r="I32" s="47">
        <f>F32</f>
        <v>230</v>
      </c>
    </row>
    <row r="33" spans="1:16" ht="12.75" customHeight="1" x14ac:dyDescent="0.25">
      <c r="A33" s="5"/>
      <c r="B33" s="12">
        <v>3142</v>
      </c>
      <c r="C33" s="153"/>
      <c r="D33" s="126"/>
      <c r="E33" s="5" t="s">
        <v>208</v>
      </c>
      <c r="F33" s="37">
        <v>230</v>
      </c>
      <c r="G33" s="5"/>
      <c r="H33" s="5"/>
      <c r="I33" s="37">
        <f>F33</f>
        <v>230</v>
      </c>
    </row>
    <row r="34" spans="1:16" s="8" customFormat="1" ht="14.25" x14ac:dyDescent="0.25">
      <c r="A34" s="7"/>
      <c r="B34" s="7"/>
      <c r="C34" s="63"/>
      <c r="D34" s="7"/>
      <c r="E34" s="7" t="s">
        <v>92</v>
      </c>
      <c r="F34" s="38">
        <f>SUM(F33:F33)</f>
        <v>230</v>
      </c>
      <c r="G34" s="7"/>
      <c r="H34" s="7"/>
      <c r="I34" s="38">
        <f t="shared" ref="I34" si="2">F34</f>
        <v>230</v>
      </c>
    </row>
    <row r="35" spans="1:16" s="8" customFormat="1" ht="14.25" customHeight="1" x14ac:dyDescent="0.25">
      <c r="A35" s="7"/>
      <c r="B35" s="7"/>
      <c r="C35" s="7"/>
      <c r="D35" s="7"/>
      <c r="E35" s="7"/>
      <c r="F35" s="38"/>
      <c r="G35" s="7"/>
      <c r="H35" s="7"/>
      <c r="I35" s="38"/>
    </row>
    <row r="36" spans="1:16" ht="5.25" customHeight="1" x14ac:dyDescent="0.25">
      <c r="B36" s="61"/>
      <c r="C36" s="61"/>
      <c r="D36" s="61"/>
      <c r="E36" s="61"/>
      <c r="F36" s="62"/>
      <c r="G36" s="61"/>
      <c r="H36" s="61"/>
      <c r="I36" s="62"/>
    </row>
    <row r="37" spans="1:16" ht="28.5" customHeight="1" x14ac:dyDescent="0.25">
      <c r="A37" s="183" t="s">
        <v>200</v>
      </c>
      <c r="B37" s="183"/>
      <c r="C37" s="183"/>
      <c r="D37" s="183"/>
      <c r="E37" s="183"/>
      <c r="F37" s="183"/>
      <c r="G37" s="183"/>
      <c r="H37" s="183"/>
      <c r="I37" s="183"/>
    </row>
    <row r="38" spans="1:16" s="8" customFormat="1" ht="34.5" customHeight="1" x14ac:dyDescent="0.25">
      <c r="A38" s="183" t="s">
        <v>198</v>
      </c>
      <c r="B38" s="183"/>
      <c r="C38" s="183"/>
      <c r="D38" s="183"/>
      <c r="E38" s="183"/>
      <c r="F38" s="183"/>
      <c r="G38" s="183"/>
      <c r="H38" s="183"/>
      <c r="I38" s="183"/>
      <c r="J38" s="15"/>
      <c r="K38" s="15"/>
      <c r="L38" s="15"/>
      <c r="M38" s="15"/>
      <c r="N38" s="15"/>
      <c r="O38" s="15"/>
      <c r="P38" s="15"/>
    </row>
    <row r="39" spans="1:16" ht="28.5" customHeight="1" x14ac:dyDescent="0.25">
      <c r="A39" s="183" t="s">
        <v>199</v>
      </c>
      <c r="B39" s="183"/>
      <c r="C39" s="183"/>
      <c r="D39" s="183"/>
      <c r="E39" s="183"/>
      <c r="F39" s="183"/>
      <c r="G39" s="183"/>
      <c r="H39" s="183"/>
      <c r="I39" s="183"/>
      <c r="J39" s="15"/>
      <c r="K39" s="15"/>
      <c r="L39" s="15"/>
      <c r="M39" s="15"/>
      <c r="N39" s="15"/>
      <c r="O39" s="15"/>
      <c r="P39" s="15"/>
    </row>
    <row r="40" spans="1:16" ht="5.25" customHeight="1" x14ac:dyDescent="0.25"/>
    <row r="41" spans="1:16" hidden="1" x14ac:dyDescent="0.25"/>
    <row r="42" spans="1:16" ht="13.5" customHeight="1" x14ac:dyDescent="0.25">
      <c r="A42" s="165" t="s">
        <v>167</v>
      </c>
      <c r="B42" s="165"/>
      <c r="C42" s="165"/>
      <c r="D42" s="165"/>
      <c r="E42" s="165"/>
      <c r="F42" s="165"/>
    </row>
  </sheetData>
  <mergeCells count="20">
    <mergeCell ref="F1:H1"/>
    <mergeCell ref="B8:B10"/>
    <mergeCell ref="H7:I7"/>
    <mergeCell ref="B5:I5"/>
    <mergeCell ref="F2:I2"/>
    <mergeCell ref="F3:I3"/>
    <mergeCell ref="G8:G10"/>
    <mergeCell ref="H8:H10"/>
    <mergeCell ref="A42:F42"/>
    <mergeCell ref="A8:A10"/>
    <mergeCell ref="A39:I39"/>
    <mergeCell ref="A38:I38"/>
    <mergeCell ref="A37:I37"/>
    <mergeCell ref="E8:E10"/>
    <mergeCell ref="F8:F10"/>
    <mergeCell ref="C19:C21"/>
    <mergeCell ref="B19:B21"/>
    <mergeCell ref="D8:D10"/>
    <mergeCell ref="C8:C10"/>
    <mergeCell ref="I8:I10"/>
  </mergeCells>
  <pageMargins left="0.70866141732283472" right="0.70866141732283472" top="1.1811023622047245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24" zoomScaleNormal="124" workbookViewId="0">
      <selection activeCell="D12" sqref="D12:D14"/>
    </sheetView>
  </sheetViews>
  <sheetFormatPr defaultRowHeight="11.25" x14ac:dyDescent="0.25"/>
  <cols>
    <col min="1" max="1" width="8.42578125" style="15" customWidth="1"/>
    <col min="2" max="2" width="7.85546875" style="15" customWidth="1"/>
    <col min="3" max="3" width="9.140625" style="15"/>
    <col min="4" max="4" width="17.85546875" style="15" customWidth="1"/>
    <col min="5" max="5" width="42.7109375" style="15" customWidth="1"/>
    <col min="6" max="8" width="9.85546875" style="15" customWidth="1"/>
    <col min="9" max="16384" width="9.140625" style="15"/>
  </cols>
  <sheetData>
    <row r="1" spans="1:8" ht="14.25" customHeight="1" x14ac:dyDescent="0.25">
      <c r="E1" s="80"/>
      <c r="F1" s="179" t="s">
        <v>97</v>
      </c>
      <c r="G1" s="179"/>
      <c r="H1" s="179"/>
    </row>
    <row r="2" spans="1:8" ht="14.25" customHeight="1" x14ac:dyDescent="0.25">
      <c r="E2" s="80"/>
      <c r="F2" s="179" t="s">
        <v>243</v>
      </c>
      <c r="G2" s="179"/>
      <c r="H2" s="179"/>
    </row>
    <row r="3" spans="1:8" ht="14.25" customHeight="1" x14ac:dyDescent="0.25">
      <c r="E3" s="80"/>
      <c r="F3" s="179" t="s">
        <v>209</v>
      </c>
      <c r="G3" s="179"/>
      <c r="H3" s="179"/>
    </row>
    <row r="4" spans="1:8" ht="2.25" customHeight="1" x14ac:dyDescent="0.25"/>
    <row r="5" spans="1:8" hidden="1" x14ac:dyDescent="0.25"/>
    <row r="7" spans="1:8" ht="15" x14ac:dyDescent="0.25">
      <c r="A7" s="170" t="s">
        <v>212</v>
      </c>
      <c r="B7" s="170"/>
      <c r="C7" s="170"/>
      <c r="D7" s="170"/>
      <c r="E7" s="170"/>
      <c r="F7" s="170"/>
      <c r="G7" s="170"/>
      <c r="H7" s="170"/>
    </row>
    <row r="8" spans="1:8" ht="15" x14ac:dyDescent="0.25">
      <c r="A8" s="170" t="s">
        <v>213</v>
      </c>
      <c r="B8" s="170"/>
      <c r="C8" s="170"/>
      <c r="D8" s="170"/>
      <c r="E8" s="170"/>
      <c r="F8" s="170"/>
      <c r="G8" s="170"/>
      <c r="H8" s="170"/>
    </row>
    <row r="9" spans="1:8" ht="6.75" customHeight="1" x14ac:dyDescent="0.25"/>
    <row r="10" spans="1:8" ht="6" customHeight="1" thickBot="1" x14ac:dyDescent="0.3"/>
    <row r="11" spans="1:8" ht="12" hidden="1" thickBot="1" x14ac:dyDescent="0.3">
      <c r="G11" s="203" t="s">
        <v>114</v>
      </c>
      <c r="H11" s="203"/>
    </row>
    <row r="12" spans="1:8" ht="15" customHeight="1" x14ac:dyDescent="0.25">
      <c r="A12" s="194" t="s">
        <v>195</v>
      </c>
      <c r="B12" s="204" t="s">
        <v>194</v>
      </c>
      <c r="C12" s="204" t="s">
        <v>170</v>
      </c>
      <c r="D12" s="204" t="s">
        <v>193</v>
      </c>
      <c r="E12" s="210" t="s">
        <v>211</v>
      </c>
      <c r="F12" s="212" t="s">
        <v>3</v>
      </c>
      <c r="G12" s="214" t="s">
        <v>4</v>
      </c>
      <c r="H12" s="207" t="s">
        <v>210</v>
      </c>
    </row>
    <row r="13" spans="1:8" ht="32.25" customHeight="1" x14ac:dyDescent="0.25">
      <c r="A13" s="194"/>
      <c r="B13" s="205"/>
      <c r="C13" s="205"/>
      <c r="D13" s="205"/>
      <c r="E13" s="193"/>
      <c r="F13" s="194"/>
      <c r="G13" s="215"/>
      <c r="H13" s="208"/>
    </row>
    <row r="14" spans="1:8" ht="97.5" customHeight="1" thickBot="1" x14ac:dyDescent="0.3">
      <c r="A14" s="194"/>
      <c r="B14" s="206"/>
      <c r="C14" s="206"/>
      <c r="D14" s="206"/>
      <c r="E14" s="211"/>
      <c r="F14" s="213"/>
      <c r="G14" s="216"/>
      <c r="H14" s="209"/>
    </row>
    <row r="15" spans="1:8" ht="54" customHeight="1" x14ac:dyDescent="0.25">
      <c r="A15" s="76" t="s">
        <v>84</v>
      </c>
      <c r="B15" s="141"/>
      <c r="C15" s="141"/>
      <c r="D15" s="77" t="s">
        <v>85</v>
      </c>
      <c r="E15" s="78"/>
      <c r="F15" s="79">
        <f t="shared" ref="F15:G15" si="0">SUM(F16:F22)</f>
        <v>850</v>
      </c>
      <c r="G15" s="79">
        <f t="shared" si="0"/>
        <v>2790</v>
      </c>
      <c r="H15" s="79">
        <f>SUM(H16:H22)</f>
        <v>3810.6</v>
      </c>
    </row>
    <row r="16" spans="1:8" ht="36.75" customHeight="1" x14ac:dyDescent="0.25">
      <c r="A16" s="41"/>
      <c r="B16" s="142" t="s">
        <v>202</v>
      </c>
      <c r="C16" s="142"/>
      <c r="D16" s="23"/>
      <c r="E16" s="23" t="s">
        <v>214</v>
      </c>
      <c r="F16" s="75" t="s">
        <v>221</v>
      </c>
      <c r="G16" s="70"/>
      <c r="H16" s="40">
        <f t="shared" ref="H16:H17" si="1">F16+G16</f>
        <v>101.5</v>
      </c>
    </row>
    <row r="17" spans="1:8" ht="33.75" x14ac:dyDescent="0.25">
      <c r="A17" s="41"/>
      <c r="B17" s="142" t="s">
        <v>222</v>
      </c>
      <c r="C17" s="142" t="s">
        <v>226</v>
      </c>
      <c r="D17" s="23"/>
      <c r="E17" s="23" t="s">
        <v>215</v>
      </c>
      <c r="F17" s="75" t="s">
        <v>220</v>
      </c>
      <c r="G17" s="70">
        <v>730</v>
      </c>
      <c r="H17" s="40">
        <f t="shared" si="1"/>
        <v>799.1</v>
      </c>
    </row>
    <row r="18" spans="1:8" ht="24.75" customHeight="1" x14ac:dyDescent="0.25">
      <c r="A18" s="41"/>
      <c r="B18" s="142" t="s">
        <v>218</v>
      </c>
      <c r="C18" s="142" t="s">
        <v>236</v>
      </c>
      <c r="D18" s="23"/>
      <c r="E18" s="23" t="s">
        <v>110</v>
      </c>
      <c r="F18" s="39">
        <v>245</v>
      </c>
      <c r="G18" s="39"/>
      <c r="H18" s="40">
        <f>F18+G18</f>
        <v>245</v>
      </c>
    </row>
    <row r="19" spans="1:8" ht="24" customHeight="1" x14ac:dyDescent="0.25">
      <c r="A19" s="42"/>
      <c r="B19" s="145" t="s">
        <v>223</v>
      </c>
      <c r="C19" s="143" t="s">
        <v>242</v>
      </c>
      <c r="D19" s="23"/>
      <c r="E19" s="23" t="s">
        <v>216</v>
      </c>
      <c r="F19" s="39">
        <v>440</v>
      </c>
      <c r="G19" s="39">
        <v>1360</v>
      </c>
      <c r="H19" s="40">
        <f>F19+G19</f>
        <v>1800</v>
      </c>
    </row>
    <row r="20" spans="1:8" ht="28.5" customHeight="1" x14ac:dyDescent="0.25">
      <c r="A20" s="42"/>
      <c r="B20" s="145" t="s">
        <v>224</v>
      </c>
      <c r="C20" s="143">
        <v>540</v>
      </c>
      <c r="D20" s="23"/>
      <c r="E20" s="23" t="s">
        <v>219</v>
      </c>
      <c r="F20" s="39">
        <v>17</v>
      </c>
      <c r="G20" s="39">
        <v>700</v>
      </c>
      <c r="H20" s="40">
        <f>F20+G20</f>
        <v>717</v>
      </c>
    </row>
    <row r="21" spans="1:8" ht="22.5" x14ac:dyDescent="0.25">
      <c r="A21" s="42"/>
      <c r="B21" s="142" t="s">
        <v>53</v>
      </c>
      <c r="C21" s="143">
        <v>1090</v>
      </c>
      <c r="D21" s="23"/>
      <c r="E21" s="23" t="s">
        <v>217</v>
      </c>
      <c r="F21" s="39">
        <v>148</v>
      </c>
      <c r="G21" s="39"/>
      <c r="H21" s="40">
        <f>F21+G21</f>
        <v>148</v>
      </c>
    </row>
    <row r="22" spans="1:8" ht="82.5" hidden="1" customHeight="1" thickBot="1" x14ac:dyDescent="0.3">
      <c r="A22" s="71">
        <v>250911</v>
      </c>
      <c r="B22" s="144"/>
      <c r="C22" s="144"/>
      <c r="D22" s="72" t="s">
        <v>79</v>
      </c>
      <c r="E22" s="72"/>
      <c r="F22" s="73"/>
      <c r="G22" s="73"/>
      <c r="H22" s="74">
        <f>F22+G22</f>
        <v>0</v>
      </c>
    </row>
    <row r="24" spans="1:8" ht="2.25" customHeight="1" x14ac:dyDescent="0.25"/>
    <row r="25" spans="1:8" hidden="1" x14ac:dyDescent="0.25"/>
    <row r="26" spans="1:8" ht="13.5" x14ac:dyDescent="0.25">
      <c r="A26" s="165" t="s">
        <v>167</v>
      </c>
      <c r="B26" s="165"/>
      <c r="C26" s="165"/>
      <c r="D26" s="165"/>
      <c r="E26" s="165"/>
      <c r="F26" s="165"/>
    </row>
    <row r="27" spans="1:8" ht="13.5" x14ac:dyDescent="0.25">
      <c r="A27" s="171"/>
      <c r="B27" s="171"/>
      <c r="C27" s="171"/>
      <c r="D27" s="171"/>
      <c r="E27" s="171"/>
      <c r="F27" s="171"/>
      <c r="G27" s="171"/>
      <c r="H27" s="171"/>
    </row>
  </sheetData>
  <mergeCells count="16">
    <mergeCell ref="F1:H1"/>
    <mergeCell ref="F2:H2"/>
    <mergeCell ref="F3:H3"/>
    <mergeCell ref="A7:H7"/>
    <mergeCell ref="A8:H8"/>
    <mergeCell ref="A27:H27"/>
    <mergeCell ref="H12:H14"/>
    <mergeCell ref="E12:E14"/>
    <mergeCell ref="F12:F14"/>
    <mergeCell ref="G12:G14"/>
    <mergeCell ref="A26:F26"/>
    <mergeCell ref="G11:H11"/>
    <mergeCell ref="A12:A14"/>
    <mergeCell ref="B12:B14"/>
    <mergeCell ref="C12:C14"/>
    <mergeCell ref="D12:D14"/>
  </mergeCells>
  <pageMargins left="0.70866141732283472" right="0.70866141732283472" top="1.141732283464566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додаток 1</vt:lpstr>
      <vt:lpstr>додаток 2</vt:lpstr>
      <vt:lpstr>додаток 3</vt:lpstr>
      <vt:lpstr>додаток 4</vt:lpstr>
      <vt:lpstr>додаток 5</vt:lpstr>
      <vt:lpstr>додаток 6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DNA7 X86</cp:lastModifiedBy>
  <cp:lastPrinted>2015-02-05T12:43:04Z</cp:lastPrinted>
  <dcterms:created xsi:type="dcterms:W3CDTF">2012-01-01T19:26:23Z</dcterms:created>
  <dcterms:modified xsi:type="dcterms:W3CDTF">2015-02-05T12:43:33Z</dcterms:modified>
</cp:coreProperties>
</file>