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1720" windowHeight="11955" activeTab="2"/>
  </bookViews>
  <sheets>
    <sheet name="додаток 1" sheetId="11" r:id="rId1"/>
    <sheet name="додаток 2" sheetId="10" r:id="rId2"/>
    <sheet name="додаток 3" sheetId="2" r:id="rId3"/>
    <sheet name="додаток 4" sheetId="7" r:id="rId4"/>
    <sheet name="Лист1" sheetId="12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N68" i="12" l="1"/>
  <c r="N70" i="12"/>
  <c r="N71" i="12"/>
  <c r="N72" i="12"/>
  <c r="N73" i="12"/>
  <c r="E69" i="12"/>
  <c r="F69" i="12"/>
  <c r="G69" i="12"/>
  <c r="H69" i="12"/>
  <c r="I69" i="12"/>
  <c r="J69" i="12"/>
  <c r="K69" i="12"/>
  <c r="L69" i="12"/>
  <c r="M69" i="12"/>
  <c r="D69" i="12"/>
  <c r="N69" i="12" s="1"/>
  <c r="D51" i="12"/>
  <c r="D53" i="12" s="1"/>
  <c r="E51" i="12"/>
  <c r="E53" i="12" s="1"/>
  <c r="F51" i="12"/>
  <c r="F53" i="12" s="1"/>
  <c r="G51" i="12"/>
  <c r="G53" i="12" s="1"/>
  <c r="H51" i="12"/>
  <c r="H53" i="12" s="1"/>
  <c r="I51" i="12"/>
  <c r="I53" i="12" s="1"/>
  <c r="J51" i="12"/>
  <c r="J53" i="12" s="1"/>
  <c r="K51" i="12"/>
  <c r="K53" i="12" s="1"/>
  <c r="L51" i="12"/>
  <c r="L53" i="12" s="1"/>
  <c r="M51" i="12"/>
  <c r="M53" i="12" s="1"/>
  <c r="C51" i="12"/>
  <c r="C53" i="12" s="1"/>
  <c r="N45" i="12"/>
  <c r="N46" i="12"/>
  <c r="N47" i="12"/>
  <c r="N48" i="12"/>
  <c r="N49" i="12"/>
  <c r="N50" i="12"/>
  <c r="N52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C12" i="12"/>
  <c r="D12" i="12"/>
  <c r="E12" i="12"/>
  <c r="F12" i="12"/>
  <c r="G12" i="12"/>
  <c r="H12" i="12"/>
  <c r="I12" i="12"/>
  <c r="J12" i="12"/>
  <c r="K12" i="12"/>
  <c r="L12" i="12"/>
  <c r="M12" i="12"/>
  <c r="N4" i="12"/>
  <c r="N5" i="12"/>
  <c r="N6" i="12"/>
  <c r="N7" i="12"/>
  <c r="N8" i="12"/>
  <c r="N9" i="12"/>
  <c r="N10" i="12"/>
  <c r="N11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3" i="12"/>
  <c r="B12" i="12"/>
  <c r="D42" i="11"/>
  <c r="C43" i="11"/>
  <c r="C42" i="11" s="1"/>
  <c r="N16" i="2"/>
  <c r="J16" i="2" s="1"/>
  <c r="I18" i="7"/>
  <c r="F17" i="7"/>
  <c r="I17" i="7" s="1"/>
  <c r="J26" i="2"/>
  <c r="E24" i="2"/>
  <c r="N53" i="12" l="1"/>
  <c r="N12" i="12"/>
  <c r="N51" i="12"/>
  <c r="N30" i="2" l="1"/>
  <c r="J30" i="2" s="1"/>
  <c r="N13" i="2"/>
  <c r="J13" i="2" s="1"/>
  <c r="N25" i="2"/>
  <c r="J25" i="2" s="1"/>
  <c r="N27" i="2"/>
  <c r="J27" i="2" s="1"/>
  <c r="F40" i="7"/>
  <c r="F42" i="7" s="1"/>
  <c r="I41" i="7"/>
  <c r="I45" i="7"/>
  <c r="I47" i="7"/>
  <c r="F46" i="7"/>
  <c r="I46" i="7" s="1"/>
  <c r="F44" i="7"/>
  <c r="F34" i="7"/>
  <c r="I34" i="7" s="1"/>
  <c r="I35" i="7"/>
  <c r="I40" i="7" l="1"/>
  <c r="I42" i="7" s="1"/>
  <c r="F48" i="7"/>
  <c r="I13" i="7" l="1"/>
  <c r="I16" i="7"/>
  <c r="F15" i="7"/>
  <c r="I15" i="7" s="1"/>
  <c r="I14" i="7"/>
  <c r="F11" i="7"/>
  <c r="F60" i="11"/>
  <c r="C58" i="11"/>
  <c r="F57" i="11"/>
  <c r="E57" i="11"/>
  <c r="D57" i="11"/>
  <c r="C56" i="11"/>
  <c r="C55" i="11"/>
  <c r="F54" i="11"/>
  <c r="D54" i="11"/>
  <c r="E53" i="11"/>
  <c r="E52" i="11"/>
  <c r="C52" i="11" s="1"/>
  <c r="F51" i="11"/>
  <c r="F50" i="11" s="1"/>
  <c r="D51" i="11"/>
  <c r="D50" i="11" s="1"/>
  <c r="E49" i="11"/>
  <c r="E47" i="11" s="1"/>
  <c r="D49" i="11"/>
  <c r="C48" i="11"/>
  <c r="F47" i="11"/>
  <c r="D46" i="11"/>
  <c r="C46" i="11" s="1"/>
  <c r="D45" i="11"/>
  <c r="C45" i="11" s="1"/>
  <c r="F44" i="11"/>
  <c r="E44" i="11"/>
  <c r="D41" i="11"/>
  <c r="C41" i="11" s="1"/>
  <c r="C40" i="11"/>
  <c r="F39" i="11"/>
  <c r="E39" i="11"/>
  <c r="E38" i="11" s="1"/>
  <c r="F38" i="11"/>
  <c r="D36" i="11"/>
  <c r="C36" i="11" s="1"/>
  <c r="D35" i="11"/>
  <c r="D34" i="11"/>
  <c r="C34" i="11" s="1"/>
  <c r="F33" i="11"/>
  <c r="E33" i="11"/>
  <c r="E32" i="11" s="1"/>
  <c r="F32" i="11"/>
  <c r="C31" i="11"/>
  <c r="C30" i="11"/>
  <c r="C29" i="11"/>
  <c r="F28" i="11"/>
  <c r="E28" i="11"/>
  <c r="D27" i="11"/>
  <c r="C27" i="11" s="1"/>
  <c r="F26" i="11"/>
  <c r="E26" i="11"/>
  <c r="D25" i="11"/>
  <c r="C25" i="11" s="1"/>
  <c r="D24" i="11"/>
  <c r="C24" i="11" s="1"/>
  <c r="D23" i="11"/>
  <c r="C23" i="11" s="1"/>
  <c r="D22" i="11"/>
  <c r="C22" i="11" s="1"/>
  <c r="D21" i="11"/>
  <c r="C21" i="11" s="1"/>
  <c r="C20" i="11"/>
  <c r="C19" i="11"/>
  <c r="D18" i="11"/>
  <c r="C18" i="11" s="1"/>
  <c r="D17" i="11"/>
  <c r="D16" i="11"/>
  <c r="C16" i="11" s="1"/>
  <c r="F15" i="11"/>
  <c r="F14" i="11" s="1"/>
  <c r="E15" i="11"/>
  <c r="C13" i="11"/>
  <c r="F12" i="11"/>
  <c r="E12" i="11"/>
  <c r="C11" i="11"/>
  <c r="F10" i="11"/>
  <c r="E10" i="11"/>
  <c r="F9" i="11" l="1"/>
  <c r="D26" i="11"/>
  <c r="C57" i="11"/>
  <c r="E51" i="11"/>
  <c r="C51" i="11" s="1"/>
  <c r="E14" i="11"/>
  <c r="E9" i="11" s="1"/>
  <c r="C26" i="11"/>
  <c r="D28" i="11"/>
  <c r="C28" i="11" s="1"/>
  <c r="D12" i="11"/>
  <c r="C12" i="11" s="1"/>
  <c r="D47" i="11"/>
  <c r="C47" i="11" s="1"/>
  <c r="D44" i="11"/>
  <c r="F37" i="11"/>
  <c r="F59" i="11"/>
  <c r="D15" i="11"/>
  <c r="D33" i="11"/>
  <c r="C33" i="11" s="1"/>
  <c r="C44" i="11"/>
  <c r="C49" i="11"/>
  <c r="D10" i="11"/>
  <c r="C10" i="11" s="1"/>
  <c r="D39" i="11"/>
  <c r="C15" i="11"/>
  <c r="C17" i="11"/>
  <c r="C35" i="11"/>
  <c r="C53" i="11"/>
  <c r="E54" i="11"/>
  <c r="C54" i="11" s="1"/>
  <c r="D32" i="11" l="1"/>
  <c r="C32" i="11" s="1"/>
  <c r="D14" i="11"/>
  <c r="C39" i="11"/>
  <c r="D38" i="11"/>
  <c r="D37" i="11" s="1"/>
  <c r="E50" i="11"/>
  <c r="D9" i="11" l="1"/>
  <c r="C14" i="11"/>
  <c r="C38" i="11"/>
  <c r="C9" i="11"/>
  <c r="C50" i="11"/>
  <c r="E37" i="11"/>
  <c r="C37" i="11" s="1"/>
  <c r="D59" i="11" l="1"/>
  <c r="E59" i="11"/>
  <c r="C59" i="11" l="1"/>
  <c r="C33" i="10" l="1"/>
  <c r="C26" i="10"/>
  <c r="C24" i="10"/>
  <c r="E23" i="10"/>
  <c r="C23" i="10" s="1"/>
  <c r="I25" i="7"/>
  <c r="E32" i="10"/>
  <c r="C34" i="10"/>
  <c r="E25" i="10"/>
  <c r="E22" i="10" s="1"/>
  <c r="D25" i="10"/>
  <c r="D60" i="11" s="1"/>
  <c r="C60" i="11" s="1"/>
  <c r="F27" i="10"/>
  <c r="F26" i="10"/>
  <c r="F25" i="10" s="1"/>
  <c r="F22" i="10" s="1"/>
  <c r="F14" i="10" s="1"/>
  <c r="C27" i="10"/>
  <c r="F19" i="7"/>
  <c r="F21" i="7" s="1"/>
  <c r="J12" i="2"/>
  <c r="K12" i="2"/>
  <c r="L12" i="2"/>
  <c r="M12" i="2"/>
  <c r="N12" i="2"/>
  <c r="O12" i="2"/>
  <c r="E13" i="2"/>
  <c r="G12" i="2"/>
  <c r="H13" i="2"/>
  <c r="H12" i="2" s="1"/>
  <c r="L15" i="2"/>
  <c r="M15" i="2"/>
  <c r="N15" i="2"/>
  <c r="O15" i="2"/>
  <c r="J15" i="2"/>
  <c r="G18" i="2"/>
  <c r="H18" i="2"/>
  <c r="J18" i="2"/>
  <c r="K18" i="2"/>
  <c r="L18" i="2"/>
  <c r="M18" i="2"/>
  <c r="N18" i="2"/>
  <c r="O18" i="2"/>
  <c r="E19" i="2"/>
  <c r="P19" i="2" s="1"/>
  <c r="F20" i="2"/>
  <c r="E20" i="2" s="1"/>
  <c r="P20" i="2" s="1"/>
  <c r="F21" i="2"/>
  <c r="E21" i="2" s="1"/>
  <c r="P21" i="2" s="1"/>
  <c r="M23" i="2"/>
  <c r="P24" i="2"/>
  <c r="E26" i="2"/>
  <c r="G26" i="2"/>
  <c r="G23" i="2" s="1"/>
  <c r="H26" i="2"/>
  <c r="H23" i="2" s="1"/>
  <c r="K23" i="2"/>
  <c r="L26" i="2"/>
  <c r="L23" i="2" s="1"/>
  <c r="O23" i="2"/>
  <c r="F27" i="2"/>
  <c r="E27" i="2" s="1"/>
  <c r="P27" i="2" s="1"/>
  <c r="J29" i="2"/>
  <c r="K29" i="2"/>
  <c r="L29" i="2"/>
  <c r="M29" i="2"/>
  <c r="N29" i="2"/>
  <c r="O29" i="2"/>
  <c r="H29" i="2"/>
  <c r="G32" i="2"/>
  <c r="H32" i="2"/>
  <c r="J32" i="2"/>
  <c r="K32" i="2"/>
  <c r="L32" i="2"/>
  <c r="M32" i="2"/>
  <c r="N32" i="2"/>
  <c r="O32" i="2"/>
  <c r="F33" i="2"/>
  <c r="F32" i="2" s="1"/>
  <c r="E35" i="2"/>
  <c r="G35" i="2"/>
  <c r="H35" i="2"/>
  <c r="K35" i="2"/>
  <c r="L35" i="2"/>
  <c r="M35" i="2"/>
  <c r="N36" i="2"/>
  <c r="G38" i="2"/>
  <c r="H38" i="2"/>
  <c r="J38" i="2"/>
  <c r="K38" i="2"/>
  <c r="L38" i="2"/>
  <c r="M38" i="2"/>
  <c r="N38" i="2"/>
  <c r="O38" i="2"/>
  <c r="F38" i="2"/>
  <c r="G41" i="2"/>
  <c r="H41" i="2"/>
  <c r="J41" i="2"/>
  <c r="K41" i="2"/>
  <c r="L41" i="2"/>
  <c r="M41" i="2"/>
  <c r="N41" i="2"/>
  <c r="O41" i="2"/>
  <c r="P42" i="2"/>
  <c r="F41" i="2"/>
  <c r="G44" i="2"/>
  <c r="H44" i="2"/>
  <c r="K44" i="2"/>
  <c r="L44" i="2"/>
  <c r="M44" i="2"/>
  <c r="P45" i="2"/>
  <c r="G47" i="2"/>
  <c r="H47" i="2"/>
  <c r="I47" i="2"/>
  <c r="K47" i="2"/>
  <c r="L47" i="2"/>
  <c r="M47" i="2"/>
  <c r="F48" i="2"/>
  <c r="E49" i="2"/>
  <c r="O47" i="2"/>
  <c r="E52" i="2"/>
  <c r="G52" i="2"/>
  <c r="H52" i="2"/>
  <c r="J52" i="2"/>
  <c r="K52" i="2"/>
  <c r="L52" i="2"/>
  <c r="M52" i="2"/>
  <c r="N52" i="2"/>
  <c r="O52" i="2"/>
  <c r="P52" i="2"/>
  <c r="F29" i="10"/>
  <c r="E29" i="10"/>
  <c r="D29" i="10"/>
  <c r="C29" i="10"/>
  <c r="F15" i="10"/>
  <c r="E15" i="10"/>
  <c r="D15" i="10"/>
  <c r="C15" i="10"/>
  <c r="E28" i="10" l="1"/>
  <c r="E14" i="10"/>
  <c r="C32" i="10"/>
  <c r="C28" i="10" s="1"/>
  <c r="C25" i="10"/>
  <c r="D32" i="10"/>
  <c r="D28" i="10" s="1"/>
  <c r="D22" i="10"/>
  <c r="C22" i="10" s="1"/>
  <c r="F34" i="10"/>
  <c r="F32" i="10" s="1"/>
  <c r="F28" i="10" s="1"/>
  <c r="F47" i="2"/>
  <c r="E43" i="2"/>
  <c r="P43" i="2" s="1"/>
  <c r="P41" i="2" s="1"/>
  <c r="E33" i="2"/>
  <c r="P33" i="2" s="1"/>
  <c r="P32" i="2" s="1"/>
  <c r="N26" i="2"/>
  <c r="N23" i="2" s="1"/>
  <c r="E39" i="2"/>
  <c r="P39" i="2" s="1"/>
  <c r="P38" i="2" s="1"/>
  <c r="F23" i="2"/>
  <c r="L51" i="2"/>
  <c r="L54" i="2" s="1"/>
  <c r="M51" i="2"/>
  <c r="M54" i="2" s="1"/>
  <c r="E48" i="2"/>
  <c r="P48" i="2" s="1"/>
  <c r="E25" i="2"/>
  <c r="P25" i="2" s="1"/>
  <c r="F18" i="2"/>
  <c r="P13" i="2"/>
  <c r="P12" i="2" s="1"/>
  <c r="E12" i="2"/>
  <c r="N35" i="2"/>
  <c r="J36" i="2"/>
  <c r="E44" i="2"/>
  <c r="F44" i="2"/>
  <c r="O35" i="2"/>
  <c r="J23" i="2"/>
  <c r="K15" i="2"/>
  <c r="K51" i="2" s="1"/>
  <c r="K54" i="2" s="1"/>
  <c r="F12" i="2"/>
  <c r="E18" i="2"/>
  <c r="P18" i="2" s="1"/>
  <c r="N49" i="2"/>
  <c r="E32" i="2" l="1"/>
  <c r="D14" i="10"/>
  <c r="C14" i="10"/>
  <c r="E38" i="2"/>
  <c r="E41" i="2"/>
  <c r="E23" i="2"/>
  <c r="E47" i="2"/>
  <c r="N47" i="2"/>
  <c r="J49" i="2"/>
  <c r="J35" i="2"/>
  <c r="P36" i="2"/>
  <c r="P35" i="2" s="1"/>
  <c r="P26" i="2"/>
  <c r="P23" i="2" s="1"/>
  <c r="J47" i="2" l="1"/>
  <c r="P49" i="2"/>
  <c r="P47" i="2" s="1"/>
  <c r="I20" i="7" l="1"/>
  <c r="I19" i="7"/>
  <c r="F31" i="7"/>
  <c r="I31" i="7" s="1"/>
  <c r="F29" i="7"/>
  <c r="F23" i="7" s="1"/>
  <c r="I23" i="7" s="1"/>
  <c r="I26" i="7"/>
  <c r="I27" i="7"/>
  <c r="I32" i="7"/>
  <c r="I33" i="7"/>
  <c r="I24" i="7"/>
  <c r="I29" i="7" l="1"/>
  <c r="I44" i="7" l="1"/>
  <c r="F36" i="7"/>
  <c r="F38" i="7" s="1"/>
  <c r="F10" i="7" s="1"/>
  <c r="I12" i="7"/>
  <c r="I11" i="7" l="1"/>
  <c r="I21" i="7"/>
  <c r="I36" i="7" l="1"/>
  <c r="I37" i="7"/>
  <c r="I38" i="7"/>
  <c r="I39" i="7"/>
  <c r="I10" i="7" l="1"/>
  <c r="I48" i="7"/>
  <c r="O46" i="2" l="1"/>
  <c r="O44" i="2" l="1"/>
  <c r="O51" i="2" s="1"/>
  <c r="O54" i="2" s="1"/>
  <c r="N46" i="2"/>
  <c r="J46" i="2" l="1"/>
  <c r="N44" i="2"/>
  <c r="N51" i="2" s="1"/>
  <c r="N54" i="2" s="1"/>
  <c r="P46" i="2" l="1"/>
  <c r="P44" i="2" s="1"/>
  <c r="J44" i="2"/>
  <c r="J51" i="2" s="1"/>
  <c r="J54" i="2" s="1"/>
  <c r="G15" i="2" l="1"/>
  <c r="G29" i="2"/>
  <c r="H16" i="2"/>
  <c r="H15" i="2" s="1"/>
  <c r="H51" i="2" s="1"/>
  <c r="H54" i="2" s="1"/>
  <c r="G51" i="2" l="1"/>
  <c r="G54" i="2" s="1"/>
  <c r="E16" i="2" l="1"/>
  <c r="F15" i="2"/>
  <c r="F29" i="2"/>
  <c r="E30" i="2"/>
  <c r="P16" i="2" l="1"/>
  <c r="P15" i="2" s="1"/>
  <c r="E15" i="2"/>
  <c r="F51" i="2"/>
  <c r="P30" i="2"/>
  <c r="P29" i="2" s="1"/>
  <c r="E29" i="2"/>
  <c r="E51" i="2" l="1"/>
  <c r="E54" i="2" s="1"/>
  <c r="P51" i="2"/>
  <c r="P54" i="2" s="1"/>
</calcChain>
</file>

<file path=xl/sharedStrings.xml><?xml version="1.0" encoding="utf-8"?>
<sst xmlns="http://schemas.openxmlformats.org/spreadsheetml/2006/main" count="287" uniqueCount="238">
  <si>
    <t>Додаток № 1</t>
  </si>
  <si>
    <t>Код</t>
  </si>
  <si>
    <t>Найменування</t>
  </si>
  <si>
    <t>Загальний фонд</t>
  </si>
  <si>
    <t>Спеціальний фонд</t>
  </si>
  <si>
    <t>Податкові надходження</t>
  </si>
  <si>
    <t>Податок на прибуток підприємств та фінансових установ комунальної власності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</si>
  <si>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</si>
  <si>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</si>
  <si>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</si>
  <si>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</si>
  <si>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збір, сплачений юридичними особами</t>
  </si>
  <si>
    <t>Єдиний податок</t>
  </si>
  <si>
    <t>Єдиний податок з юридичних осіб</t>
  </si>
  <si>
    <t>Єдиний податок з фізичних осіб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</si>
  <si>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</si>
  <si>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</si>
  <si>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</si>
  <si>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Неподаткові надходження</t>
  </si>
  <si>
    <t>Адміністративні штрафи та інші санкції</t>
  </si>
  <si>
    <t xml:space="preserve">Державне мито           </t>
  </si>
  <si>
    <t>Державне мито, що сплачується за місцем розгляду та оформлення документів, у тому числі за оформлення документів на спадщину  і дарування</t>
  </si>
  <si>
    <t>Державне мито, пов"язане з видачею та оформленням закордонних паспортів (посвідок) та паспортів громадянУкраїни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</si>
  <si>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</si>
  <si>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</si>
  <si>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</si>
  <si>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</si>
  <si>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</si>
  <si>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тис.грн.</t>
  </si>
  <si>
    <t>ДОХОДИ</t>
  </si>
  <si>
    <t>Код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</si>
  <si>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</si>
  <si>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</si>
  <si>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</si>
  <si>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</si>
  <si>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</si>
  <si>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споживання</t>
  </si>
  <si>
    <t>видатки розвитку</t>
  </si>
  <si>
    <t>бюджет розвитку</t>
  </si>
  <si>
    <t>РАЗОМ</t>
  </si>
  <si>
    <t>Видатки спеціального фонду</t>
  </si>
  <si>
    <t>010000</t>
  </si>
  <si>
    <t>Державне управління</t>
  </si>
  <si>
    <t>010116</t>
  </si>
  <si>
    <t>Органи місцевого самоврядування</t>
  </si>
  <si>
    <t>070000</t>
  </si>
  <si>
    <t>Освіта</t>
  </si>
  <si>
    <t>070101</t>
  </si>
  <si>
    <t>Дошкільні заклади освіти</t>
  </si>
  <si>
    <t>090000</t>
  </si>
  <si>
    <t>Соціальний захист та соціальне забезпечення</t>
  </si>
  <si>
    <t>090412</t>
  </si>
  <si>
    <t>091209</t>
  </si>
  <si>
    <t>Інші видатки на соціальний захист населення</t>
  </si>
  <si>
    <t>Фінансова підтримка громадських організацій інвалідів і ветеранів</t>
  </si>
  <si>
    <t>100000</t>
  </si>
  <si>
    <t>Житлово-комунальне господарство</t>
  </si>
  <si>
    <t>100302</t>
  </si>
  <si>
    <t>100203</t>
  </si>
  <si>
    <t>Благоустрій міст, сіл, селищ</t>
  </si>
  <si>
    <t>Комбінати комунальних підприємств</t>
  </si>
  <si>
    <t>110000</t>
  </si>
  <si>
    <t>Культура і мистецтво</t>
  </si>
  <si>
    <t>110204</t>
  </si>
  <si>
    <t>Палаци і будинки культури, клуби та інші заклади клубного типу</t>
  </si>
  <si>
    <t>120000</t>
  </si>
  <si>
    <t>Засоби масової інформації</t>
  </si>
  <si>
    <t>Періодичні видання (газети та журнали)</t>
  </si>
  <si>
    <t>Будівництво</t>
  </si>
  <si>
    <t>Капітальні вкладення</t>
  </si>
  <si>
    <t>Транспорт, дорожнє господарство</t>
  </si>
  <si>
    <r>
      <t>Видатки на проведення робіт, пов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язаних із будівництвом, реконструкцією, ремонтои та утриманням автомобільних доріг</t>
    </r>
  </si>
  <si>
    <t>Цільові фонди</t>
  </si>
  <si>
    <t>Утилізація сміття</t>
  </si>
  <si>
    <t>Інші видатки</t>
  </si>
  <si>
    <t>Разом видатків</t>
  </si>
  <si>
    <t>Кошти, що передаються до районних бюджетів</t>
  </si>
  <si>
    <t>Всього видатків</t>
  </si>
  <si>
    <t>Надання державного пільгового кредиту індивідуальним сільським забудовникам</t>
  </si>
  <si>
    <t>Інша діяльність у сфері охорони навколишнього природного середовища</t>
  </si>
  <si>
    <t>Додаток № 2</t>
  </si>
  <si>
    <t>Видатки, не віднесені до основних груп</t>
  </si>
  <si>
    <t>Додаток № 3</t>
  </si>
  <si>
    <t>001</t>
  </si>
  <si>
    <t>Додаток № 4</t>
  </si>
  <si>
    <r>
      <t>Відсоток завершенності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</si>
  <si>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r>
      <t>Назва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відповідно до проектно - кошторисної документації</t>
    </r>
  </si>
  <si>
    <t>Усього по КЕКВ 3142</t>
  </si>
  <si>
    <t>Усього по КЕКВ 3132</t>
  </si>
  <si>
    <t>3110</t>
  </si>
  <si>
    <t>Усього по КЕКВ 3110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</si>
  <si>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</si>
  <si>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Будівництво ліній зовнішнього освітлення</t>
  </si>
  <si>
    <t>Усього по КЕКВ 3122</t>
  </si>
  <si>
    <t>091108</t>
  </si>
  <si>
    <t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</t>
  </si>
  <si>
    <t>Землеустрій</t>
  </si>
  <si>
    <t>Інші заходи у сфері автомобільного транспорту</t>
  </si>
  <si>
    <r>
      <t>Сільське і лісове господарство, рибне господарство та мисливство</t>
    </r>
    <r>
      <rPr>
        <b/>
        <sz val="12"/>
        <color rgb="FF000000"/>
        <rFont val="Times New Roman"/>
        <family val="1"/>
        <charset val="204"/>
      </rPr>
      <t> </t>
    </r>
  </si>
  <si>
    <t>Інші джерела власних надходжень бюджетних установ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</si>
  <si>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</si>
  <si>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>бюджету Сватівської міської ради на 2015 рік</t>
  </si>
  <si>
    <t>(тис.грн.)/грн.</t>
  </si>
  <si>
    <t>в т.ч. бюджет розвитку</t>
  </si>
  <si>
    <t>Податок на прибуток підприємств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</si>
  <si>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</si>
  <si>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</si>
  <si>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</si>
  <si>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</si>
  <si>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</si>
  <si>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</si>
  <si>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</si>
  <si>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</si>
  <si>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</si>
  <si>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</si>
  <si>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Туристичний збір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</si>
  <si>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</si>
  <si>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</si>
  <si>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</si>
  <si>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</si>
  <si>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</si>
  <si>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неподаткові надходження</t>
  </si>
  <si>
    <t>Субвенції</t>
  </si>
  <si>
    <t>Інші субвенції</t>
  </si>
  <si>
    <t>Всього доходів</t>
  </si>
  <si>
    <t>Керівник секретаріату (секретар)</t>
  </si>
  <si>
    <t>у т.ч.бюджет розвитку</t>
  </si>
  <si>
    <t>На початок періоду</t>
  </si>
  <si>
    <t>Фінансування за активними операціями</t>
  </si>
  <si>
    <t>Зміни обсягів бюджетних коштів</t>
  </si>
  <si>
    <t xml:space="preserve"> ФІНАНСУВАННЯ</t>
  </si>
  <si>
    <t>(тис.грн/грн)</t>
  </si>
  <si>
    <t>Найменування згідно з класифікацією фінансування бюджету</t>
  </si>
  <si>
    <t>Загальне фінансування</t>
  </si>
  <si>
    <t>Фінансування за борговими операціями</t>
  </si>
  <si>
    <t>Запозичення</t>
  </si>
  <si>
    <t>Внутрішні запозичення</t>
  </si>
  <si>
    <t>Зовнішні запозичення</t>
  </si>
  <si>
    <t>Погашення</t>
  </si>
  <si>
    <t>Внутрішні зобов'язання</t>
  </si>
  <si>
    <t>Зовнішні зобов'язання</t>
  </si>
  <si>
    <t>Зміни обсягів  депозитів і цінних паперів, що використовуються для управління ліквідністю</t>
  </si>
  <si>
    <t>Розміщення бюджетних коштів на депозитах або придбання цінних паперів</t>
  </si>
  <si>
    <t>Придбання цінних паперів</t>
  </si>
  <si>
    <t>Керівник секретаріату (секретар) ________________________ О.І.Євтушенко</t>
  </si>
  <si>
    <r>
      <t>Найменування згідно з типовою відомчою/типовою програмною</t>
    </r>
    <r>
      <rPr>
        <sz val="8"/>
        <color theme="1"/>
        <rFont val="Calibri"/>
        <family val="2"/>
        <charset val="204"/>
      </rPr>
      <t>²</t>
    </r>
    <r>
      <rPr>
        <sz val="8"/>
        <color theme="1"/>
        <rFont val="Book Antiqua"/>
        <family val="1"/>
        <charset val="204"/>
      </rPr>
      <t>/тимчасовою класифікацією видатків та кредитування місцевих бюджетів</t>
    </r>
  </si>
  <si>
    <r>
      <t>Код програмної класифікації видатків та кредитування місцевого бюджету</t>
    </r>
    <r>
      <rPr>
        <sz val="8"/>
        <color theme="1"/>
        <rFont val="Calibri"/>
        <family val="2"/>
        <charset val="204"/>
      </rPr>
      <t>¹</t>
    </r>
  </si>
  <si>
    <t>Код функціональної класифікації видатків та кредитування бюджету</t>
  </si>
  <si>
    <t>РОЗПОДІЛ</t>
  </si>
  <si>
    <t>видатків бюджету Сватівської міської ради на 2015 рік</t>
  </si>
  <si>
    <t>0111</t>
  </si>
  <si>
    <t>О.І.Євтушенко</t>
  </si>
  <si>
    <t>100202</t>
  </si>
  <si>
    <t>Водопровідно-каналізаційне господарство</t>
  </si>
  <si>
    <t>Благодійні внески, гранти та дарунки</t>
  </si>
  <si>
    <t>Кошти, що передаються із загального фонду бюджету до бюджету розвитку (спеціального фонду)</t>
  </si>
  <si>
    <r>
      <t>Перелік об</t>
    </r>
    <r>
      <rPr>
        <b/>
        <sz val="11"/>
        <color theme="1"/>
        <rFont val="Calibri"/>
        <family val="2"/>
        <charset val="204"/>
      </rPr>
      <t>'</t>
    </r>
    <r>
      <rPr>
        <b/>
        <sz val="11"/>
        <color theme="1"/>
        <rFont val="Book Antiqua"/>
        <family val="1"/>
        <charset val="204"/>
      </rPr>
      <t>єктів, видатки на які у 2015 році будуть проводитися за рахунок коштів бюджету розвитку</t>
    </r>
    <r>
      <rPr>
        <b/>
        <sz val="11"/>
        <color theme="1"/>
        <rFont val="Calibri"/>
        <family val="2"/>
        <charset val="204"/>
      </rPr>
      <t>¹</t>
    </r>
  </si>
  <si>
    <t xml:space="preserve">Разом видатків на поточний рік </t>
  </si>
  <si>
    <r>
      <t>Всього видатків на завершення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</si>
  <si>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t>Загальний обсяг фінансування  будівництва</t>
  </si>
  <si>
    <t>Найменування згідно з типовою відомчою/типовою програмною³/тимчасовою класифікацією видатків та кредитування місцевого бюджету</t>
  </si>
  <si>
    <t>Код тимчасової класифікації видатків та кредитування місцевого бюджету</t>
  </si>
  <si>
    <r>
      <t>Код програмної класифікації видатків та кредитування місцевого бюджету</t>
    </r>
    <r>
      <rPr>
        <sz val="7"/>
        <color theme="1"/>
        <rFont val="Calibri"/>
        <family val="2"/>
        <charset val="204"/>
      </rPr>
      <t>²</t>
    </r>
  </si>
  <si>
    <t>²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</si>
  <si>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</si>
  <si>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sz val="7"/>
        <color theme="1"/>
        <rFont val="Calibri"/>
        <family val="2"/>
        <charset val="204"/>
      </rPr>
      <t>²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</si>
  <si>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t>³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</si>
  <si>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розподіляються кошти бюджету розвитку щодо здійснення заходів на будівництво, реконструкцію і реставрацію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виробничої, комунікаційної та соціальної інфраструктури (ст.71 БКУ), інші капітальні видатки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не розподіляються.</t>
    </r>
  </si>
  <si>
    <t>Придбання альтанок</t>
  </si>
  <si>
    <t>250404</t>
  </si>
  <si>
    <t>Будівництво пішохідних переходів ч/з р.Красна (вул.Набережна-Водокачки, Пушкіна, Красноріченська</t>
  </si>
  <si>
    <t>Капітальний ремонт пл.50-річчя Перемоги</t>
  </si>
  <si>
    <t>Капітальний ремонт полігону ТПВ</t>
  </si>
  <si>
    <t>0910</t>
  </si>
  <si>
    <t>1090</t>
  </si>
  <si>
    <t>0600</t>
  </si>
  <si>
    <t>0620</t>
  </si>
  <si>
    <t>0640</t>
  </si>
  <si>
    <t>0828</t>
  </si>
  <si>
    <t>0900</t>
  </si>
  <si>
    <t>0100</t>
  </si>
  <si>
    <t>0820</t>
  </si>
  <si>
    <t>1000</t>
  </si>
  <si>
    <t>0830</t>
  </si>
  <si>
    <t>0832</t>
  </si>
  <si>
    <t>0450</t>
  </si>
  <si>
    <t>0540</t>
  </si>
  <si>
    <t>0500</t>
  </si>
  <si>
    <t>0180</t>
  </si>
  <si>
    <t>Будівництво майданчиків для сміття</t>
  </si>
  <si>
    <t>Внутрішнє фінансування</t>
  </si>
  <si>
    <t>Фінансування за рахунок зміни залишків коштів бюджетів</t>
  </si>
  <si>
    <t>Будівництво спортивного майданчика</t>
  </si>
  <si>
    <t>Фінансування за рахунок залишків коштів на рахунках бюджетних установ</t>
  </si>
  <si>
    <t>Придбання дитячого майданчика</t>
  </si>
  <si>
    <t>Капітальний ремонт ліній зовнішнього освітлення</t>
  </si>
  <si>
    <t>Придбання проекційного екрану</t>
  </si>
  <si>
    <t>1040</t>
  </si>
  <si>
    <t>0456</t>
  </si>
  <si>
    <t>0490</t>
  </si>
  <si>
    <t>0421</t>
  </si>
  <si>
    <t>0133</t>
  </si>
  <si>
    <t>Капітальний ремонт офісної техніки</t>
  </si>
  <si>
    <r>
      <t>Придбання комп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ютера</t>
    </r>
  </si>
  <si>
    <t>Придбання трактору</t>
  </si>
  <si>
    <t>Усього по КЕКВ 3210</t>
  </si>
  <si>
    <t>Надання капітального трансферту МКП "Сватівський водоканал"</t>
  </si>
  <si>
    <t>Надання капітального трансферту КП "Сватове-благоустрій"</t>
  </si>
  <si>
    <t>Реконструкція фонтану "Стожари"</t>
  </si>
  <si>
    <t>Житлово-експлуатаційне господарство</t>
  </si>
  <si>
    <t>0610</t>
  </si>
  <si>
    <t>100101</t>
  </si>
  <si>
    <t>Придбання дитячих гірок</t>
  </si>
  <si>
    <t>Плата за надання адміністративних послуг</t>
  </si>
  <si>
    <t>Плата за надання інших адміністративних послуг</t>
  </si>
  <si>
    <t>січень</t>
  </si>
  <si>
    <t>лютий</t>
  </si>
  <si>
    <t>березень</t>
  </si>
  <si>
    <t>квітень</t>
  </si>
  <si>
    <t>травень</t>
  </si>
  <si>
    <t>червень</t>
  </si>
  <si>
    <t>всього</t>
  </si>
  <si>
    <t>доходи загальний фонд</t>
  </si>
  <si>
    <t>видатки загальний фонд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</si>
  <si>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</si>
  <si>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</si>
  <si>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</si>
  <si>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</si>
  <si>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</si>
  <si>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</si>
  <si>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 по загальному фонду</t>
  </si>
  <si>
    <t>передача коштів</t>
  </si>
  <si>
    <t>до рішення позачергової 34 сесії (6 скликання) "Про внесення змін до бюджету Сватівської міської ради на 2015 рік" від 08.07.2015р.</t>
  </si>
  <si>
    <t>до позачергової рішення 34сесії (6 скликання) "Про внесення змін до бюджету Сватівської міської ради на 2015 рік" від 08.07.2015р.</t>
  </si>
  <si>
    <t>до рішення позачергової 34 сесії (6 скликання) "Про внесення змін до бюджету Сватівської міської ради на 2015р" від 08.07.2015р</t>
  </si>
  <si>
    <t>до рішення позачергової  34 сесії (6 скликання) "Про внесення змін до бюджету Сватівської міської ради на 2015 рік" від 08.07.2015р.</t>
  </si>
  <si>
    <r>
      <t>Надходження від розміщення відходів у спеціальновідведених для цього місцях чи на об</t>
    </r>
    <r>
      <rPr>
        <sz val="9"/>
        <color indexed="8"/>
        <rFont val="Book Antiqua"/>
        <family val="1"/>
        <charset val="204"/>
      </rPr>
      <t>’єктах, крім розміщення окремих видів відходів як вторинної сировини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</si>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</sst>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9" x14ac:knownFonts="1">
    <font>
      <sz val="11"/>
      <color theme="1"/>
      <name val="Calibri"/>
      <family val="2"/>
      <charset val="204"/>
      <scheme val="minor"/>
    </font>
    <font>
      <sz val="9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8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10"/>
      <name val="Arial Cyr"/>
      <charset val="204"/>
    </font>
    <font>
      <b/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sz val="7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8"/>
      <color theme="1"/>
      <name val="Calibri"/>
      <family val="2"/>
      <charset val="204"/>
    </font>
    <font>
      <b/>
      <sz val="7"/>
      <color theme="1"/>
      <name val="Book Antiqua"/>
      <family val="1"/>
      <charset val="204"/>
    </font>
    <font>
      <sz val="7"/>
      <color theme="1"/>
      <name val="Calibri"/>
      <family val="2"/>
      <charset val="204"/>
    </font>
    <font>
      <sz val="11"/>
      <color theme="1"/>
      <name val="Book Antiqua"/>
      <family val="1"/>
      <charset val="204"/>
    </font>
    <font>
      <b/>
      <sz val="11"/>
      <color theme="1"/>
      <name val="Calibri"/>
      <family val="2"/>
      <charset val="204"/>
    </font>
    <font>
      <b/>
      <sz val="8"/>
      <color theme="1"/>
      <name val="Book Antiqua"/>
      <family val="1"/>
      <charset val="204"/>
    </font>
    <font>
      <b/>
      <i/>
      <sz val="8"/>
      <color theme="1"/>
      <name val="Book Antiqua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9"/>
      <name val="Book Antiqua"/>
      <family val="1"/>
      <charset val="204"/>
    </font>
    <font>
      <sz val="8"/>
      <color rgb="FF333333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8"/>
      <color theme="1"/>
      <name val="Book Antiqua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9"/>
      <color rgb="FF333333"/>
      <name val="Book Antiqua"/>
      <family val="1"/>
      <charset val="204"/>
    </font>
    <font>
      <i/>
      <sz val="9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rgb="FF333333"/>
      <name val="Book Antiqua"/>
      <family val="1"/>
      <charset val="204"/>
    </font>
    <font>
      <b/>
      <i/>
      <sz val="9"/>
      <name val="Book Antiqua"/>
      <family val="1"/>
      <charset val="204"/>
    </font>
    <font>
      <b/>
      <i/>
      <sz val="9"/>
      <color rgb="FF333333"/>
      <name val="Book Antiqua"/>
      <family val="1"/>
      <charset val="204"/>
    </font>
    <font>
      <sz val="9"/>
      <color indexed="8"/>
      <name val="Book Antiqua"/>
      <family val="1"/>
      <charset val="204"/>
    </font>
    <font>
      <b/>
      <i/>
      <sz val="9"/>
      <color rgb="FF000000"/>
      <name val="Book Antiqua"/>
      <family val="1"/>
      <charset val="204"/>
    </font>
    <font>
      <sz val="9"/>
      <color rgb="FF000000"/>
      <name val="Book Antiqua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7">
    <xf numFmtId="0" fontId="0" fillId="0" borderId="0" xfId="0"/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9" fontId="1" fillId="0" borderId="2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top" wrapText="1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right" vertical="center" wrapText="1"/>
    </xf>
    <xf numFmtId="49" fontId="8" fillId="0" borderId="2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vertical="top" wrapText="1"/>
    </xf>
    <xf numFmtId="0" fontId="6" fillId="0" borderId="2" xfId="6" applyFont="1" applyBorder="1" applyAlignment="1">
      <alignment vertical="center" wrapText="1"/>
    </xf>
    <xf numFmtId="0" fontId="20" fillId="0" borderId="2" xfId="6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vertical="center" wrapText="1"/>
    </xf>
    <xf numFmtId="0" fontId="0" fillId="0" borderId="0" xfId="0" applyFont="1"/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24" fillId="0" borderId="2" xfId="0" applyNumberFormat="1" applyFont="1" applyFill="1" applyBorder="1" applyAlignment="1" applyProtection="1">
      <alignment vertical="center"/>
    </xf>
    <xf numFmtId="0" fontId="25" fillId="0" borderId="2" xfId="0" applyNumberFormat="1" applyFont="1" applyFill="1" applyBorder="1" applyAlignment="1" applyProtection="1">
      <alignment vertical="center"/>
    </xf>
    <xf numFmtId="0" fontId="24" fillId="0" borderId="2" xfId="0" applyNumberFormat="1" applyFont="1" applyFill="1" applyBorder="1" applyAlignment="1" applyProtection="1">
      <alignment horizontal="left" vertical="top"/>
    </xf>
    <xf numFmtId="0" fontId="24" fillId="0" borderId="2" xfId="0" applyNumberFormat="1" applyFont="1" applyFill="1" applyBorder="1" applyAlignment="1" applyProtection="1">
      <alignment vertical="top" wrapText="1"/>
    </xf>
    <xf numFmtId="0" fontId="26" fillId="0" borderId="2" xfId="0" applyNumberFormat="1" applyFont="1" applyFill="1" applyBorder="1" applyAlignment="1" applyProtection="1">
      <alignment horizontal="left" vertical="top"/>
    </xf>
    <xf numFmtId="0" fontId="26" fillId="0" borderId="2" xfId="0" applyNumberFormat="1" applyFont="1" applyFill="1" applyBorder="1" applyAlignment="1" applyProtection="1">
      <alignment vertical="top" wrapText="1"/>
    </xf>
    <xf numFmtId="0" fontId="27" fillId="0" borderId="2" xfId="0" applyNumberFormat="1" applyFont="1" applyFill="1" applyBorder="1" applyAlignment="1" applyProtection="1">
      <alignment horizontal="left" vertical="top"/>
    </xf>
    <xf numFmtId="0" fontId="27" fillId="0" borderId="2" xfId="0" applyNumberFormat="1" applyFont="1" applyFill="1" applyBorder="1" applyAlignment="1" applyProtection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9" fontId="18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18" fillId="0" borderId="6" xfId="0" applyNumberFormat="1" applyFont="1" applyBorder="1" applyAlignment="1">
      <alignment horizontal="right" vertical="center" wrapText="1"/>
    </xf>
    <xf numFmtId="49" fontId="17" fillId="0" borderId="8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top" wrapText="1"/>
    </xf>
    <xf numFmtId="49" fontId="17" fillId="0" borderId="2" xfId="0" applyNumberFormat="1" applyFont="1" applyBorder="1" applyAlignment="1">
      <alignment horizontal="right" vertical="center" wrapText="1"/>
    </xf>
    <xf numFmtId="49" fontId="17" fillId="0" borderId="4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49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49" fontId="18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2" xfId="0" applyBorder="1"/>
    <xf numFmtId="0" fontId="0" fillId="0" borderId="2" xfId="0" applyFill="1" applyBorder="1"/>
    <xf numFmtId="164" fontId="9" fillId="3" borderId="2" xfId="0" applyNumberFormat="1" applyFont="1" applyFill="1" applyBorder="1" applyAlignment="1">
      <alignment vertical="center" wrapText="1"/>
    </xf>
    <xf numFmtId="164" fontId="22" fillId="3" borderId="2" xfId="0" applyNumberFormat="1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vertical="center" wrapText="1"/>
    </xf>
    <xf numFmtId="0" fontId="29" fillId="2" borderId="2" xfId="0" applyFont="1" applyFill="1" applyBorder="1" applyAlignment="1">
      <alignment horizontal="right" wrapText="1"/>
    </xf>
    <xf numFmtId="0" fontId="29" fillId="2" borderId="2" xfId="0" applyFont="1" applyFill="1" applyBorder="1" applyAlignment="1">
      <alignment horizontal="justify" wrapText="1"/>
    </xf>
    <xf numFmtId="164" fontId="30" fillId="0" borderId="2" xfId="0" applyNumberFormat="1" applyFont="1" applyBorder="1" applyAlignment="1">
      <alignment vertical="center" wrapText="1"/>
    </xf>
    <xf numFmtId="0" fontId="31" fillId="0" borderId="2" xfId="2" applyFont="1" applyBorder="1" applyAlignment="1">
      <alignment vertical="center" wrapText="1"/>
    </xf>
    <xf numFmtId="0" fontId="29" fillId="2" borderId="2" xfId="0" applyFont="1" applyFill="1" applyBorder="1" applyAlignment="1">
      <alignment horizontal="right" vertical="top" wrapText="1"/>
    </xf>
    <xf numFmtId="0" fontId="29" fillId="2" borderId="2" xfId="0" applyFont="1" applyFill="1" applyBorder="1" applyAlignment="1">
      <alignment vertical="top" wrapText="1"/>
    </xf>
    <xf numFmtId="0" fontId="32" fillId="2" borderId="2" xfId="0" applyFont="1" applyFill="1" applyBorder="1" applyAlignment="1">
      <alignment horizontal="right" vertical="top" wrapText="1"/>
    </xf>
    <xf numFmtId="0" fontId="32" fillId="2" borderId="2" xfId="0" applyFont="1" applyFill="1" applyBorder="1" applyAlignment="1">
      <alignment vertical="top" wrapText="1"/>
    </xf>
    <xf numFmtId="0" fontId="31" fillId="0" borderId="2" xfId="3" applyFont="1" applyBorder="1" applyAlignment="1">
      <alignment vertical="center" wrapText="1"/>
    </xf>
    <xf numFmtId="0" fontId="31" fillId="0" borderId="2" xfId="4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3" fillId="0" borderId="2" xfId="4" applyFont="1" applyBorder="1" applyAlignment="1">
      <alignment vertical="center" wrapText="1"/>
    </xf>
    <xf numFmtId="0" fontId="34" fillId="2" borderId="2" xfId="0" applyFont="1" applyFill="1" applyBorder="1" applyAlignment="1">
      <alignment vertical="top" wrapText="1"/>
    </xf>
    <xf numFmtId="164" fontId="7" fillId="0" borderId="2" xfId="0" applyNumberFormat="1" applyFont="1" applyBorder="1" applyAlignment="1">
      <alignment horizontal="center" vertical="center" wrapText="1"/>
    </xf>
    <xf numFmtId="0" fontId="20" fillId="0" borderId="2" xfId="6" applyFont="1" applyBorder="1" applyAlignment="1">
      <alignment horizontal="left" vertical="center" wrapText="1"/>
    </xf>
    <xf numFmtId="0" fontId="33" fillId="0" borderId="2" xfId="6" applyFont="1" applyBorder="1" applyAlignment="1">
      <alignment vertical="center" wrapText="1"/>
    </xf>
    <xf numFmtId="0" fontId="32" fillId="0" borderId="2" xfId="0" applyFont="1" applyBorder="1" applyAlignment="1">
      <alignment wrapText="1"/>
    </xf>
    <xf numFmtId="0" fontId="33" fillId="0" borderId="2" xfId="8" applyFont="1" applyBorder="1" applyAlignment="1">
      <alignment vertical="center" wrapText="1"/>
    </xf>
    <xf numFmtId="0" fontId="31" fillId="0" borderId="2" xfId="8" applyFont="1" applyBorder="1" applyAlignment="1">
      <alignment vertical="center" wrapText="1"/>
    </xf>
    <xf numFmtId="0" fontId="6" fillId="0" borderId="2" xfId="7" applyFont="1" applyBorder="1" applyAlignment="1">
      <alignment vertical="center" wrapText="1"/>
    </xf>
    <xf numFmtId="0" fontId="31" fillId="0" borderId="2" xfId="7" applyFont="1" applyBorder="1" applyAlignment="1">
      <alignment vertical="center" wrapText="1"/>
    </xf>
    <xf numFmtId="0" fontId="33" fillId="0" borderId="2" xfId="7" applyFont="1" applyBorder="1" applyAlignment="1">
      <alignment vertical="center" wrapText="1"/>
    </xf>
    <xf numFmtId="0" fontId="36" fillId="0" borderId="2" xfId="0" applyFont="1" applyBorder="1" applyAlignment="1">
      <alignment wrapText="1"/>
    </xf>
    <xf numFmtId="0" fontId="37" fillId="0" borderId="2" xfId="0" applyFont="1" applyBorder="1" applyAlignment="1">
      <alignment wrapText="1"/>
    </xf>
    <xf numFmtId="0" fontId="6" fillId="0" borderId="2" xfId="8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8" fillId="0" borderId="0" xfId="0" applyFont="1"/>
    <xf numFmtId="0" fontId="38" fillId="0" borderId="0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center" vertical="center" textRotation="90" wrapText="1"/>
    </xf>
    <xf numFmtId="0" fontId="23" fillId="0" borderId="9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right" vertical="top" wrapText="1"/>
    </xf>
    <xf numFmtId="49" fontId="3" fillId="0" borderId="9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Обычный 8" xfId="8"/>
    <cellStyle name="Обычный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/&#1073;&#1102;&#1076;&#1078;&#1077;&#1090;/2015/&#1041;&#1102;&#1076;&#1078;&#1077;&#109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рік"/>
      <sheetName val="Доходи міс заг"/>
      <sheetName val="Доходи міс спец"/>
      <sheetName val="Фінансування рік"/>
      <sheetName val="Фінансування місяць"/>
      <sheetName val="Річний розпис"/>
      <sheetName val="Помісячний розпис заг"/>
      <sheetName val="Поміс.розпис спец"/>
      <sheetName val="зведений кошторис"/>
      <sheetName val="кошториси"/>
      <sheetName val="кошториси по ДНЗ"/>
      <sheetName val="план асигнувань ДНЗ"/>
      <sheetName val="План асигнувань"/>
      <sheetName val="Зведення показників"/>
      <sheetName val="Кошторис РФВ"/>
      <sheetName val="План асигнувань сп"/>
      <sheetName val="розподіл показників рік"/>
      <sheetName val="розподіл показників місяць"/>
      <sheetName val="аналіз"/>
      <sheetName val="енергоносії"/>
      <sheetName val="кредиторка"/>
      <sheetName val="Лист1"/>
      <sheetName val="Лист2"/>
      <sheetName val="Зміст"/>
      <sheetName val="Сільські ради"/>
    </sheetNames>
    <sheetDataSet>
      <sheetData sheetId="0">
        <row r="20">
          <cell r="C20">
            <v>58100</v>
          </cell>
        </row>
        <row r="35">
          <cell r="C35">
            <v>5000</v>
          </cell>
        </row>
        <row r="36">
          <cell r="C36">
            <v>1500</v>
          </cell>
        </row>
        <row r="37">
          <cell r="C37">
            <v>0</v>
          </cell>
        </row>
        <row r="40">
          <cell r="C40">
            <v>2430000</v>
          </cell>
        </row>
        <row r="41">
          <cell r="C41">
            <v>267870</v>
          </cell>
        </row>
        <row r="42">
          <cell r="C42">
            <v>749400</v>
          </cell>
        </row>
        <row r="43">
          <cell r="C43">
            <v>225000</v>
          </cell>
        </row>
        <row r="44">
          <cell r="C44">
            <v>0</v>
          </cell>
        </row>
        <row r="46">
          <cell r="C46">
            <v>1000</v>
          </cell>
        </row>
        <row r="53">
          <cell r="C53">
            <v>9000</v>
          </cell>
        </row>
        <row r="54">
          <cell r="C54">
            <v>3600</v>
          </cell>
        </row>
        <row r="55">
          <cell r="C55">
            <v>4400</v>
          </cell>
        </row>
        <row r="60">
          <cell r="C60">
            <v>6000</v>
          </cell>
        </row>
        <row r="62">
          <cell r="C62">
            <v>120000</v>
          </cell>
        </row>
        <row r="63">
          <cell r="C63">
            <v>10000</v>
          </cell>
        </row>
        <row r="66">
          <cell r="C66">
            <v>0</v>
          </cell>
          <cell r="D66">
            <v>0</v>
          </cell>
        </row>
        <row r="69">
          <cell r="D69">
            <v>842480</v>
          </cell>
        </row>
        <row r="70">
          <cell r="D70">
            <v>71100</v>
          </cell>
        </row>
      </sheetData>
      <sheetData sheetId="1"/>
      <sheetData sheetId="2"/>
      <sheetData sheetId="3">
        <row r="20">
          <cell r="D20">
            <v>2168530</v>
          </cell>
        </row>
      </sheetData>
      <sheetData sheetId="4"/>
      <sheetData sheetId="5"/>
      <sheetData sheetId="6">
        <row r="18">
          <cell r="O18">
            <v>2586640</v>
          </cell>
        </row>
        <row r="26">
          <cell r="O26">
            <v>193110</v>
          </cell>
        </row>
        <row r="43">
          <cell r="O43">
            <v>1304930</v>
          </cell>
        </row>
        <row r="56">
          <cell r="O56">
            <v>20000</v>
          </cell>
        </row>
        <row r="64">
          <cell r="O64">
            <v>148000</v>
          </cell>
        </row>
        <row r="68">
          <cell r="O68">
            <v>1000000</v>
          </cell>
        </row>
        <row r="72">
          <cell r="O72">
            <v>13190</v>
          </cell>
        </row>
        <row r="73">
          <cell r="O73">
            <v>4790</v>
          </cell>
        </row>
        <row r="77">
          <cell r="O77">
            <v>272280</v>
          </cell>
        </row>
        <row r="101">
          <cell r="O101">
            <v>245000</v>
          </cell>
        </row>
        <row r="118">
          <cell r="O118">
            <v>35500</v>
          </cell>
        </row>
      </sheetData>
      <sheetData sheetId="7">
        <row r="17">
          <cell r="O17">
            <v>913580</v>
          </cell>
        </row>
        <row r="28">
          <cell r="O28">
            <v>13190</v>
          </cell>
        </row>
        <row r="29">
          <cell r="O29">
            <v>4790</v>
          </cell>
        </row>
        <row r="58">
          <cell r="O58">
            <v>500000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7" workbookViewId="0">
      <selection activeCell="I39" sqref="I39"/>
    </sheetView>
  </sheetViews>
  <sheetFormatPr defaultRowHeight="15" x14ac:dyDescent="0.25"/>
  <cols>
    <col min="1" max="1" width="8.140625" style="1" customWidth="1"/>
    <col min="2" max="2" width="42.140625" style="1" customWidth="1"/>
    <col min="3" max="3" width="9.5703125" style="1" customWidth="1"/>
    <col min="4" max="4" width="9.140625" style="1" customWidth="1"/>
    <col min="5" max="6" width="8.42578125" style="1" customWidth="1"/>
  </cols>
  <sheetData>
    <row r="1" spans="1:6" ht="12" customHeight="1" x14ac:dyDescent="0.25">
      <c r="A1" s="122"/>
      <c r="B1" s="122"/>
      <c r="C1" s="130" t="s">
        <v>0</v>
      </c>
      <c r="D1" s="130"/>
      <c r="E1" s="130"/>
      <c r="F1" s="130"/>
    </row>
    <row r="2" spans="1:6" ht="51" customHeight="1" x14ac:dyDescent="0.25">
      <c r="A2" s="122"/>
      <c r="B2" s="122"/>
      <c r="C2" s="130" t="s">
        <v>232</v>
      </c>
      <c r="D2" s="130"/>
      <c r="E2" s="130"/>
      <c r="F2" s="130"/>
    </row>
    <row r="3" spans="1:6" ht="12" customHeight="1" x14ac:dyDescent="0.25">
      <c r="A3" s="131" t="s">
        <v>29</v>
      </c>
      <c r="B3" s="131"/>
      <c r="C3" s="131"/>
      <c r="D3" s="131"/>
      <c r="E3" s="131"/>
      <c r="F3" s="131"/>
    </row>
    <row r="4" spans="1:6" ht="12.75" customHeight="1" x14ac:dyDescent="0.25">
      <c r="A4" s="131" t="s">
        <v>101</v>
      </c>
      <c r="B4" s="131"/>
      <c r="C4" s="131"/>
      <c r="D4" s="131"/>
      <c r="E4" s="131"/>
      <c r="F4" s="131"/>
    </row>
    <row r="5" spans="1:6" x14ac:dyDescent="0.25">
      <c r="A5" s="121"/>
      <c r="B5" s="121"/>
      <c r="C5" s="121"/>
      <c r="D5" s="121"/>
      <c r="E5" s="132" t="s">
        <v>102</v>
      </c>
      <c r="F5" s="132"/>
    </row>
    <row r="6" spans="1:6" x14ac:dyDescent="0.25">
      <c r="A6" s="125" t="s">
        <v>1</v>
      </c>
      <c r="B6" s="125" t="s">
        <v>2</v>
      </c>
      <c r="C6" s="125" t="s">
        <v>32</v>
      </c>
      <c r="D6" s="125" t="s">
        <v>3</v>
      </c>
      <c r="E6" s="127" t="s">
        <v>4</v>
      </c>
      <c r="F6" s="128"/>
    </row>
    <row r="7" spans="1:6" ht="38.25" customHeight="1" x14ac:dyDescent="0.25">
      <c r="A7" s="126"/>
      <c r="B7" s="126"/>
      <c r="C7" s="126"/>
      <c r="D7" s="126"/>
      <c r="E7" s="105" t="s">
        <v>32</v>
      </c>
      <c r="F7" s="105" t="s">
        <v>103</v>
      </c>
    </row>
    <row r="8" spans="1:6" x14ac:dyDescent="0.25">
      <c r="A8" s="105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</row>
    <row r="9" spans="1:6" x14ac:dyDescent="0.25">
      <c r="A9" s="3">
        <v>10000000</v>
      </c>
      <c r="B9" s="44" t="s">
        <v>5</v>
      </c>
      <c r="C9" s="21">
        <f t="shared" ref="C9:C10" si="0">SUM(D9:E9)</f>
        <v>7626.5</v>
      </c>
      <c r="D9" s="21">
        <f>D10+D12+D14+D32</f>
        <v>7626.5</v>
      </c>
      <c r="E9" s="21">
        <f t="shared" ref="E9:F9" si="1">E10+E12+E14+E32</f>
        <v>0</v>
      </c>
      <c r="F9" s="21">
        <f t="shared" si="1"/>
        <v>0</v>
      </c>
    </row>
    <row r="10" spans="1:6" ht="15.75" x14ac:dyDescent="0.3">
      <c r="A10" s="95">
        <v>11020000</v>
      </c>
      <c r="B10" s="96" t="s">
        <v>104</v>
      </c>
      <c r="C10" s="20">
        <f t="shared" si="0"/>
        <v>75.8</v>
      </c>
      <c r="D10" s="97">
        <f>D11</f>
        <v>75.8</v>
      </c>
      <c r="E10" s="97">
        <f t="shared" ref="E10:F10" si="2">E11</f>
        <v>0</v>
      </c>
      <c r="F10" s="97">
        <f t="shared" si="2"/>
        <v>0</v>
      </c>
    </row>
    <row r="11" spans="1:6" ht="27" x14ac:dyDescent="0.25">
      <c r="A11" s="98">
        <v>11020200</v>
      </c>
      <c r="B11" s="98" t="s">
        <v>6</v>
      </c>
      <c r="C11" s="20">
        <f>SUM(D11:E11)</f>
        <v>75.8</v>
      </c>
      <c r="D11" s="20">
        <v>75.8</v>
      </c>
      <c r="E11" s="20"/>
      <c r="F11" s="20"/>
    </row>
    <row r="12" spans="1:6" x14ac:dyDescent="0.25">
      <c r="A12" s="99">
        <v>14000000</v>
      </c>
      <c r="B12" s="100" t="s">
        <v>105</v>
      </c>
      <c r="C12" s="21">
        <f t="shared" ref="C12:C59" si="3">SUM(D12:E12)</f>
        <v>980.2</v>
      </c>
      <c r="D12" s="21">
        <f>D13</f>
        <v>980.2</v>
      </c>
      <c r="E12" s="21">
        <f t="shared" ref="E12:F12" si="4">E13</f>
        <v>0</v>
      </c>
      <c r="F12" s="21">
        <f t="shared" si="4"/>
        <v>0</v>
      </c>
    </row>
    <row r="13" spans="1:6" ht="26.25" customHeight="1" x14ac:dyDescent="0.25">
      <c r="A13" s="101">
        <v>14040000</v>
      </c>
      <c r="B13" s="45" t="s">
        <v>106</v>
      </c>
      <c r="C13" s="20">
        <f t="shared" si="3"/>
        <v>980.2</v>
      </c>
      <c r="D13" s="20">
        <v>980.2</v>
      </c>
      <c r="E13" s="20"/>
      <c r="F13" s="20"/>
    </row>
    <row r="14" spans="1:6" x14ac:dyDescent="0.25">
      <c r="A14" s="6">
        <v>18000000</v>
      </c>
      <c r="B14" s="100" t="s">
        <v>107</v>
      </c>
      <c r="C14" s="21">
        <f t="shared" si="3"/>
        <v>6553.5</v>
      </c>
      <c r="D14" s="21">
        <f>D15+D26+D28</f>
        <v>6553.5</v>
      </c>
      <c r="E14" s="21">
        <f t="shared" ref="E14:F14" si="5">E15+E26+E28</f>
        <v>0</v>
      </c>
      <c r="F14" s="21">
        <f t="shared" si="5"/>
        <v>0</v>
      </c>
    </row>
    <row r="15" spans="1:6" x14ac:dyDescent="0.25">
      <c r="A15" s="5">
        <v>18010000</v>
      </c>
      <c r="B15" s="102" t="s">
        <v>108</v>
      </c>
      <c r="C15" s="20">
        <f t="shared" si="3"/>
        <v>4504.57</v>
      </c>
      <c r="D15" s="20">
        <f>SUM(D16:D25)</f>
        <v>4504.57</v>
      </c>
      <c r="E15" s="20">
        <f t="shared" ref="E15:F15" si="6">SUM(E16:E25)</f>
        <v>0</v>
      </c>
      <c r="F15" s="20">
        <f t="shared" si="6"/>
        <v>0</v>
      </c>
    </row>
    <row r="16" spans="1:6" ht="38.25" x14ac:dyDescent="0.25">
      <c r="A16" s="5">
        <v>18010100</v>
      </c>
      <c r="B16" s="45" t="s">
        <v>109</v>
      </c>
      <c r="C16" s="20">
        <f t="shared" si="3"/>
        <v>5</v>
      </c>
      <c r="D16" s="20">
        <f>'[1]Доходи рік'!$C35/1000</f>
        <v>5</v>
      </c>
      <c r="E16" s="20"/>
      <c r="F16" s="20"/>
    </row>
    <row r="17" spans="1:6" ht="38.25" x14ac:dyDescent="0.25">
      <c r="A17" s="5">
        <v>18010200</v>
      </c>
      <c r="B17" s="45" t="s">
        <v>110</v>
      </c>
      <c r="C17" s="20">
        <f t="shared" si="3"/>
        <v>1.5</v>
      </c>
      <c r="D17" s="20">
        <f>'[1]Доходи рік'!$C36/1000</f>
        <v>1.5</v>
      </c>
      <c r="E17" s="20"/>
      <c r="F17" s="20"/>
    </row>
    <row r="18" spans="1:6" ht="54" hidden="1" x14ac:dyDescent="0.25">
      <c r="A18" s="5">
        <v>18010300</v>
      </c>
      <c r="B18" s="102" t="s">
        <v>111</v>
      </c>
      <c r="C18" s="20">
        <f t="shared" si="3"/>
        <v>0</v>
      </c>
      <c r="D18" s="20">
        <f>'[1]Доходи рік'!$C37/1000</f>
        <v>0</v>
      </c>
      <c r="E18" s="20"/>
      <c r="F18" s="20"/>
    </row>
    <row r="19" spans="1:6" ht="38.25" x14ac:dyDescent="0.25">
      <c r="A19" s="103">
        <v>18010400</v>
      </c>
      <c r="B19" s="45" t="s">
        <v>112</v>
      </c>
      <c r="C19" s="20">
        <f t="shared" si="3"/>
        <v>135.80000000000001</v>
      </c>
      <c r="D19" s="20">
        <v>135.80000000000001</v>
      </c>
      <c r="E19" s="20"/>
      <c r="F19" s="20"/>
    </row>
    <row r="20" spans="1:6" x14ac:dyDescent="0.25">
      <c r="A20" s="103">
        <v>18010500</v>
      </c>
      <c r="B20" s="102" t="s">
        <v>7</v>
      </c>
      <c r="C20" s="20">
        <f t="shared" si="3"/>
        <v>690</v>
      </c>
      <c r="D20" s="20">
        <v>690</v>
      </c>
      <c r="E20" s="20"/>
      <c r="F20" s="20"/>
    </row>
    <row r="21" spans="1:6" x14ac:dyDescent="0.25">
      <c r="A21" s="103">
        <v>18010600</v>
      </c>
      <c r="B21" s="102" t="s">
        <v>8</v>
      </c>
      <c r="C21" s="20">
        <f t="shared" si="3"/>
        <v>2430</v>
      </c>
      <c r="D21" s="20">
        <f>'[1]Доходи рік'!$C40/1000</f>
        <v>2430</v>
      </c>
      <c r="E21" s="20"/>
      <c r="F21" s="20"/>
    </row>
    <row r="22" spans="1:6" x14ac:dyDescent="0.25">
      <c r="A22" s="103">
        <v>18010700</v>
      </c>
      <c r="B22" s="102" t="s">
        <v>9</v>
      </c>
      <c r="C22" s="20">
        <f t="shared" si="3"/>
        <v>267.87</v>
      </c>
      <c r="D22" s="20">
        <f>'[1]Доходи рік'!$C41/1000</f>
        <v>267.87</v>
      </c>
      <c r="E22" s="20"/>
      <c r="F22" s="20"/>
    </row>
    <row r="23" spans="1:6" x14ac:dyDescent="0.25">
      <c r="A23" s="103">
        <v>18010900</v>
      </c>
      <c r="B23" s="103" t="s">
        <v>10</v>
      </c>
      <c r="C23" s="20">
        <f t="shared" si="3"/>
        <v>749.4</v>
      </c>
      <c r="D23" s="20">
        <f>'[1]Доходи рік'!$C42/1000</f>
        <v>749.4</v>
      </c>
      <c r="E23" s="20"/>
      <c r="F23" s="20"/>
    </row>
    <row r="24" spans="1:6" x14ac:dyDescent="0.25">
      <c r="A24" s="104">
        <v>18011000</v>
      </c>
      <c r="B24" s="102" t="s">
        <v>113</v>
      </c>
      <c r="C24" s="20">
        <f t="shared" si="3"/>
        <v>225</v>
      </c>
      <c r="D24" s="20">
        <f>'[1]Доходи рік'!$C43/1000</f>
        <v>225</v>
      </c>
      <c r="E24" s="5"/>
      <c r="F24" s="5"/>
    </row>
    <row r="25" spans="1:6" hidden="1" x14ac:dyDescent="0.25">
      <c r="A25" s="104">
        <v>18011100</v>
      </c>
      <c r="B25" s="102" t="s">
        <v>114</v>
      </c>
      <c r="C25" s="20">
        <f t="shared" si="3"/>
        <v>0</v>
      </c>
      <c r="D25" s="20">
        <f>'[1]Доходи рік'!$C44/1000</f>
        <v>0</v>
      </c>
      <c r="E25" s="105"/>
      <c r="F25" s="5"/>
    </row>
    <row r="26" spans="1:6" x14ac:dyDescent="0.25">
      <c r="A26" s="106">
        <v>18030000</v>
      </c>
      <c r="B26" s="107" t="s">
        <v>115</v>
      </c>
      <c r="C26" s="21">
        <f t="shared" si="3"/>
        <v>1</v>
      </c>
      <c r="D26" s="108">
        <f>D27</f>
        <v>1</v>
      </c>
      <c r="E26" s="108">
        <f t="shared" ref="E26:F26" si="7">E27</f>
        <v>0</v>
      </c>
      <c r="F26" s="108">
        <f t="shared" si="7"/>
        <v>0</v>
      </c>
    </row>
    <row r="27" spans="1:6" ht="20.25" customHeight="1" x14ac:dyDescent="0.25">
      <c r="A27" s="104">
        <v>18030100</v>
      </c>
      <c r="B27" s="104" t="s">
        <v>11</v>
      </c>
      <c r="C27" s="20">
        <f t="shared" si="3"/>
        <v>1</v>
      </c>
      <c r="D27" s="20">
        <f>'[1]Доходи рік'!$C$46/1000</f>
        <v>1</v>
      </c>
      <c r="E27" s="20"/>
      <c r="F27" s="20"/>
    </row>
    <row r="28" spans="1:6" x14ac:dyDescent="0.25">
      <c r="A28" s="8">
        <v>18050000</v>
      </c>
      <c r="B28" s="8" t="s">
        <v>12</v>
      </c>
      <c r="C28" s="21">
        <f t="shared" si="3"/>
        <v>2047.9300000000003</v>
      </c>
      <c r="D28" s="21">
        <f>SUM(D29:D31)</f>
        <v>2047.9300000000003</v>
      </c>
      <c r="E28" s="21">
        <f t="shared" ref="E28:F28" si="8">SUM(E29:E31)</f>
        <v>0</v>
      </c>
      <c r="F28" s="21">
        <f t="shared" si="8"/>
        <v>0</v>
      </c>
    </row>
    <row r="29" spans="1:6" x14ac:dyDescent="0.25">
      <c r="A29" s="5">
        <v>18050300</v>
      </c>
      <c r="B29" s="5" t="s">
        <v>13</v>
      </c>
      <c r="C29" s="20">
        <f t="shared" si="3"/>
        <v>183.2</v>
      </c>
      <c r="D29" s="20">
        <v>183.2</v>
      </c>
      <c r="E29" s="20"/>
      <c r="F29" s="20"/>
    </row>
    <row r="30" spans="1:6" x14ac:dyDescent="0.25">
      <c r="A30" s="5">
        <v>18050400</v>
      </c>
      <c r="B30" s="5" t="s">
        <v>14</v>
      </c>
      <c r="C30" s="20">
        <f t="shared" si="3"/>
        <v>1504.63</v>
      </c>
      <c r="D30" s="20">
        <v>1504.63</v>
      </c>
      <c r="E30" s="20"/>
      <c r="F30" s="20"/>
    </row>
    <row r="31" spans="1:6" ht="48" customHeight="1" x14ac:dyDescent="0.25">
      <c r="A31" s="5">
        <v>18050500</v>
      </c>
      <c r="B31" s="45" t="s">
        <v>116</v>
      </c>
      <c r="C31" s="20">
        <f t="shared" si="3"/>
        <v>360.1</v>
      </c>
      <c r="D31" s="20">
        <v>360.1</v>
      </c>
      <c r="E31" s="20"/>
      <c r="F31" s="20"/>
    </row>
    <row r="32" spans="1:6" x14ac:dyDescent="0.25">
      <c r="A32" s="6">
        <v>19000000</v>
      </c>
      <c r="B32" s="6" t="s">
        <v>117</v>
      </c>
      <c r="C32" s="21">
        <f t="shared" si="3"/>
        <v>17</v>
      </c>
      <c r="D32" s="21">
        <f>D33</f>
        <v>17</v>
      </c>
      <c r="E32" s="21">
        <f t="shared" ref="E32:F32" si="9">E33</f>
        <v>0</v>
      </c>
      <c r="F32" s="21">
        <f t="shared" si="9"/>
        <v>0</v>
      </c>
    </row>
    <row r="33" spans="1:6" x14ac:dyDescent="0.25">
      <c r="A33" s="8">
        <v>19010000</v>
      </c>
      <c r="B33" s="8" t="s">
        <v>15</v>
      </c>
      <c r="C33" s="21">
        <f t="shared" si="3"/>
        <v>17</v>
      </c>
      <c r="D33" s="21">
        <f>SUM(D34:D36)</f>
        <v>17</v>
      </c>
      <c r="E33" s="21">
        <f t="shared" ref="E33:F33" si="10">SUM(E34:E36)</f>
        <v>0</v>
      </c>
      <c r="F33" s="21">
        <f t="shared" si="10"/>
        <v>0</v>
      </c>
    </row>
    <row r="34" spans="1:6" ht="30.75" customHeight="1" x14ac:dyDescent="0.25">
      <c r="A34" s="5">
        <v>19010100</v>
      </c>
      <c r="B34" s="11" t="s">
        <v>16</v>
      </c>
      <c r="C34" s="20">
        <f t="shared" si="3"/>
        <v>9</v>
      </c>
      <c r="D34" s="20">
        <f>'[1]Доходи рік'!$C53/1000</f>
        <v>9</v>
      </c>
      <c r="E34" s="20"/>
      <c r="F34" s="20"/>
    </row>
    <row r="35" spans="1:6" ht="27" x14ac:dyDescent="0.25">
      <c r="A35" s="5">
        <v>19010200</v>
      </c>
      <c r="B35" s="5" t="s">
        <v>17</v>
      </c>
      <c r="C35" s="20">
        <f t="shared" si="3"/>
        <v>3.6</v>
      </c>
      <c r="D35" s="20">
        <f>'[1]Доходи рік'!$C54/1000</f>
        <v>3.6</v>
      </c>
      <c r="E35" s="20"/>
      <c r="F35" s="20"/>
    </row>
    <row r="36" spans="1:6" ht="50.25" customHeight="1" x14ac:dyDescent="0.25">
      <c r="A36" s="5">
        <v>19010300</v>
      </c>
      <c r="B36" s="5" t="s">
        <v>236</v>
      </c>
      <c r="C36" s="20">
        <f t="shared" si="3"/>
        <v>4.4000000000000004</v>
      </c>
      <c r="D36" s="20">
        <f>'[1]Доходи рік'!$C55/1000</f>
        <v>4.4000000000000004</v>
      </c>
      <c r="E36" s="20"/>
      <c r="F36" s="20"/>
    </row>
    <row r="37" spans="1:6" x14ac:dyDescent="0.25">
      <c r="A37" s="46">
        <v>20000000</v>
      </c>
      <c r="B37" s="47" t="s">
        <v>18</v>
      </c>
      <c r="C37" s="21">
        <f>SUM(D37:E37)</f>
        <v>3542.7889999999998</v>
      </c>
      <c r="D37" s="21">
        <f>D38+D44+D47+D50+D42</f>
        <v>2484.5</v>
      </c>
      <c r="E37" s="21">
        <f t="shared" ref="E37:F37" si="11">E38+E44+E47+E50</f>
        <v>1058.289</v>
      </c>
      <c r="F37" s="21">
        <f t="shared" si="11"/>
        <v>0</v>
      </c>
    </row>
    <row r="38" spans="1:6" ht="28.5" x14ac:dyDescent="0.25">
      <c r="A38" s="46">
        <v>21000000</v>
      </c>
      <c r="B38" s="109" t="s">
        <v>118</v>
      </c>
      <c r="C38" s="21">
        <f t="shared" si="3"/>
        <v>28.8</v>
      </c>
      <c r="D38" s="21">
        <f>D39+D41</f>
        <v>28.8</v>
      </c>
      <c r="E38" s="21">
        <f t="shared" ref="E38:F38" si="12">E39+E41</f>
        <v>0</v>
      </c>
      <c r="F38" s="21">
        <f t="shared" si="12"/>
        <v>0</v>
      </c>
    </row>
    <row r="39" spans="1:6" ht="99.75" x14ac:dyDescent="0.25">
      <c r="A39" s="46">
        <v>21010000</v>
      </c>
      <c r="B39" s="100" t="s">
        <v>119</v>
      </c>
      <c r="C39" s="21">
        <f t="shared" si="3"/>
        <v>22.8</v>
      </c>
      <c r="D39" s="21">
        <f>D40</f>
        <v>22.8</v>
      </c>
      <c r="E39" s="21">
        <f t="shared" ref="E39:F39" si="13">E40</f>
        <v>0</v>
      </c>
      <c r="F39" s="21">
        <f t="shared" si="13"/>
        <v>0</v>
      </c>
    </row>
    <row r="40" spans="1:6" ht="54" x14ac:dyDescent="0.25">
      <c r="A40" s="110">
        <v>21010300</v>
      </c>
      <c r="B40" s="111" t="s">
        <v>120</v>
      </c>
      <c r="C40" s="20">
        <f t="shared" si="3"/>
        <v>22.8</v>
      </c>
      <c r="D40" s="20">
        <v>22.8</v>
      </c>
      <c r="E40" s="20"/>
      <c r="F40" s="20"/>
    </row>
    <row r="41" spans="1:6" x14ac:dyDescent="0.25">
      <c r="A41" s="112">
        <v>21081100</v>
      </c>
      <c r="B41" s="112" t="s">
        <v>19</v>
      </c>
      <c r="C41" s="24">
        <f t="shared" si="3"/>
        <v>6</v>
      </c>
      <c r="D41" s="24">
        <f>'[1]Доходи рік'!$C$60/1000</f>
        <v>6</v>
      </c>
      <c r="E41" s="21"/>
      <c r="F41" s="21"/>
    </row>
    <row r="42" spans="1:6" s="1" customFormat="1" x14ac:dyDescent="0.25">
      <c r="A42" s="112">
        <v>22010000</v>
      </c>
      <c r="B42" s="112" t="s">
        <v>213</v>
      </c>
      <c r="C42" s="24">
        <f>C43</f>
        <v>138.19999999999999</v>
      </c>
      <c r="D42" s="24">
        <f>D43</f>
        <v>138.19999999999999</v>
      </c>
      <c r="E42" s="21"/>
      <c r="F42" s="21"/>
    </row>
    <row r="43" spans="1:6" s="49" customFormat="1" ht="27" x14ac:dyDescent="0.25">
      <c r="A43" s="113">
        <v>22012500</v>
      </c>
      <c r="B43" s="113" t="s">
        <v>214</v>
      </c>
      <c r="C43" s="20">
        <f>D43</f>
        <v>138.19999999999999</v>
      </c>
      <c r="D43" s="20">
        <v>138.19999999999999</v>
      </c>
      <c r="E43" s="20"/>
      <c r="F43" s="20"/>
    </row>
    <row r="44" spans="1:6" x14ac:dyDescent="0.25">
      <c r="A44" s="114">
        <v>22090000</v>
      </c>
      <c r="B44" s="114" t="s">
        <v>20</v>
      </c>
      <c r="C44" s="21">
        <f t="shared" si="3"/>
        <v>130</v>
      </c>
      <c r="D44" s="21">
        <f t="shared" ref="D44:F44" si="14">SUM(D45:D46)</f>
        <v>130</v>
      </c>
      <c r="E44" s="21">
        <f t="shared" si="14"/>
        <v>0</v>
      </c>
      <c r="F44" s="21">
        <f t="shared" si="14"/>
        <v>0</v>
      </c>
    </row>
    <row r="45" spans="1:6" ht="54" x14ac:dyDescent="0.25">
      <c r="A45" s="115">
        <v>22090100</v>
      </c>
      <c r="B45" s="115" t="s">
        <v>21</v>
      </c>
      <c r="C45" s="20">
        <f t="shared" si="3"/>
        <v>120</v>
      </c>
      <c r="D45" s="20">
        <f>'[1]Доходи рік'!$C62/1000</f>
        <v>120</v>
      </c>
      <c r="E45" s="20"/>
      <c r="F45" s="20"/>
    </row>
    <row r="46" spans="1:6" ht="40.5" x14ac:dyDescent="0.25">
      <c r="A46" s="115">
        <v>22090400</v>
      </c>
      <c r="B46" s="115" t="s">
        <v>22</v>
      </c>
      <c r="C46" s="20">
        <f t="shared" si="3"/>
        <v>10</v>
      </c>
      <c r="D46" s="20">
        <f>'[1]Доходи рік'!$C63/1000</f>
        <v>10</v>
      </c>
      <c r="E46" s="20"/>
      <c r="F46" s="20"/>
    </row>
    <row r="47" spans="1:6" x14ac:dyDescent="0.25">
      <c r="A47" s="114">
        <v>24060000</v>
      </c>
      <c r="B47" s="114" t="s">
        <v>121</v>
      </c>
      <c r="C47" s="21">
        <f t="shared" si="3"/>
        <v>2187.5</v>
      </c>
      <c r="D47" s="21">
        <f t="shared" ref="D47:F47" si="15">D48+D49</f>
        <v>2187.5</v>
      </c>
      <c r="E47" s="21">
        <f t="shared" si="15"/>
        <v>0</v>
      </c>
      <c r="F47" s="21">
        <f t="shared" si="15"/>
        <v>0</v>
      </c>
    </row>
    <row r="48" spans="1:6" x14ac:dyDescent="0.25">
      <c r="A48" s="116">
        <v>24060300</v>
      </c>
      <c r="B48" s="116" t="s">
        <v>23</v>
      </c>
      <c r="C48" s="24">
        <f t="shared" si="3"/>
        <v>2187.5</v>
      </c>
      <c r="D48" s="24">
        <v>2187.5</v>
      </c>
      <c r="E48" s="21"/>
      <c r="F48" s="21"/>
    </row>
    <row r="49" spans="1:6" ht="54" hidden="1" x14ac:dyDescent="0.25">
      <c r="A49" s="110">
        <v>24062100</v>
      </c>
      <c r="B49" s="5" t="s">
        <v>91</v>
      </c>
      <c r="C49" s="20">
        <f t="shared" si="3"/>
        <v>0</v>
      </c>
      <c r="D49" s="20">
        <f>'[1]Доходи рік'!C66/1000</f>
        <v>0</v>
      </c>
      <c r="E49" s="20">
        <f>'[1]Доходи рік'!D66/1000</f>
        <v>0</v>
      </c>
      <c r="F49" s="20"/>
    </row>
    <row r="50" spans="1:6" x14ac:dyDescent="0.25">
      <c r="A50" s="6">
        <v>25000000</v>
      </c>
      <c r="B50" s="6" t="s">
        <v>24</v>
      </c>
      <c r="C50" s="21">
        <f t="shared" si="3"/>
        <v>1058.289</v>
      </c>
      <c r="D50" s="24">
        <f t="shared" ref="D50:F50" si="16">D51+D54</f>
        <v>0</v>
      </c>
      <c r="E50" s="24">
        <f t="shared" si="16"/>
        <v>1058.289</v>
      </c>
      <c r="F50" s="24">
        <f t="shared" si="16"/>
        <v>0</v>
      </c>
    </row>
    <row r="51" spans="1:6" ht="42.75" x14ac:dyDescent="0.3">
      <c r="A51" s="8">
        <v>25010000</v>
      </c>
      <c r="B51" s="117" t="s">
        <v>25</v>
      </c>
      <c r="C51" s="21">
        <f t="shared" si="3"/>
        <v>913.58</v>
      </c>
      <c r="D51" s="21">
        <f t="shared" ref="D51:F51" si="17">SUM(D52:D53)</f>
        <v>0</v>
      </c>
      <c r="E51" s="21">
        <f t="shared" si="17"/>
        <v>913.58</v>
      </c>
      <c r="F51" s="21">
        <f t="shared" si="17"/>
        <v>0</v>
      </c>
    </row>
    <row r="52" spans="1:6" ht="27" x14ac:dyDescent="0.25">
      <c r="A52" s="5">
        <v>25010100</v>
      </c>
      <c r="B52" s="118" t="s">
        <v>26</v>
      </c>
      <c r="C52" s="20">
        <f t="shared" si="3"/>
        <v>842.48</v>
      </c>
      <c r="D52" s="20"/>
      <c r="E52" s="20">
        <f>'[1]Доходи рік'!D69/1000</f>
        <v>842.48</v>
      </c>
      <c r="F52" s="20"/>
    </row>
    <row r="53" spans="1:6" ht="27" x14ac:dyDescent="0.25">
      <c r="A53" s="5">
        <v>25010200</v>
      </c>
      <c r="B53" s="118" t="s">
        <v>27</v>
      </c>
      <c r="C53" s="20">
        <f t="shared" si="3"/>
        <v>71.099999999999994</v>
      </c>
      <c r="D53" s="20"/>
      <c r="E53" s="20">
        <f>'[1]Доходи рік'!D70/1000</f>
        <v>71.099999999999994</v>
      </c>
      <c r="F53" s="20"/>
    </row>
    <row r="54" spans="1:6" ht="28.5" x14ac:dyDescent="0.3">
      <c r="A54" s="8">
        <v>25020000</v>
      </c>
      <c r="B54" s="117" t="s">
        <v>99</v>
      </c>
      <c r="C54" s="21">
        <f t="shared" si="3"/>
        <v>144.709</v>
      </c>
      <c r="D54" s="21">
        <f>SUM(D55:D56)</f>
        <v>0</v>
      </c>
      <c r="E54" s="21">
        <f t="shared" ref="E54:F54" si="18">SUM(E55:E56)</f>
        <v>144.709</v>
      </c>
      <c r="F54" s="21">
        <f t="shared" si="18"/>
        <v>0</v>
      </c>
    </row>
    <row r="55" spans="1:6" x14ac:dyDescent="0.25">
      <c r="A55" s="5">
        <v>25020100</v>
      </c>
      <c r="B55" s="118" t="s">
        <v>154</v>
      </c>
      <c r="C55" s="20">
        <f t="shared" si="3"/>
        <v>123.429</v>
      </c>
      <c r="D55" s="20"/>
      <c r="E55" s="20">
        <v>123.429</v>
      </c>
      <c r="F55" s="20"/>
    </row>
    <row r="56" spans="1:6" ht="54" x14ac:dyDescent="0.25">
      <c r="A56" s="5">
        <v>25020200</v>
      </c>
      <c r="B56" s="118" t="s">
        <v>100</v>
      </c>
      <c r="C56" s="20">
        <f t="shared" si="3"/>
        <v>21.28</v>
      </c>
      <c r="D56" s="20"/>
      <c r="E56" s="20">
        <v>21.28</v>
      </c>
      <c r="F56" s="20"/>
    </row>
    <row r="57" spans="1:6" x14ac:dyDescent="0.25">
      <c r="A57" s="114">
        <v>41030000</v>
      </c>
      <c r="B57" s="114" t="s">
        <v>122</v>
      </c>
      <c r="C57" s="21">
        <f>SUM(D57:E57)</f>
        <v>6446.9</v>
      </c>
      <c r="D57" s="21">
        <f t="shared" ref="D57:F57" si="19">D58</f>
        <v>6146.9</v>
      </c>
      <c r="E57" s="21">
        <f t="shared" si="19"/>
        <v>300</v>
      </c>
      <c r="F57" s="21">
        <f t="shared" si="19"/>
        <v>300</v>
      </c>
    </row>
    <row r="58" spans="1:6" x14ac:dyDescent="0.25">
      <c r="A58" s="115">
        <v>41035000</v>
      </c>
      <c r="B58" s="115" t="s">
        <v>123</v>
      </c>
      <c r="C58" s="20">
        <f t="shared" si="3"/>
        <v>6446.9</v>
      </c>
      <c r="D58" s="20">
        <v>6146.9</v>
      </c>
      <c r="E58" s="20">
        <v>300</v>
      </c>
      <c r="F58" s="20">
        <v>300</v>
      </c>
    </row>
    <row r="59" spans="1:6" x14ac:dyDescent="0.25">
      <c r="A59" s="119"/>
      <c r="B59" s="6" t="s">
        <v>124</v>
      </c>
      <c r="C59" s="21">
        <f t="shared" si="3"/>
        <v>17616.188999999998</v>
      </c>
      <c r="D59" s="21">
        <f>D9+D37+D57</f>
        <v>16257.9</v>
      </c>
      <c r="E59" s="21">
        <f>E9+E37+E57</f>
        <v>1358.289</v>
      </c>
      <c r="F59" s="21">
        <f>F9+F37+F57</f>
        <v>300</v>
      </c>
    </row>
    <row r="60" spans="1:6" ht="28.5" x14ac:dyDescent="0.25">
      <c r="A60" s="112">
        <v>208400</v>
      </c>
      <c r="B60" s="120" t="s">
        <v>155</v>
      </c>
      <c r="C60" s="21">
        <f>SUM(D60:E60)</f>
        <v>0</v>
      </c>
      <c r="D60" s="20">
        <f>'додаток 2'!D25</f>
        <v>-2837.6000000000004</v>
      </c>
      <c r="E60" s="20">
        <v>2837.6</v>
      </c>
      <c r="F60" s="21">
        <f>E60</f>
        <v>2837.6</v>
      </c>
    </row>
    <row r="61" spans="1:6" x14ac:dyDescent="0.25">
      <c r="A61" s="121"/>
      <c r="B61" s="121"/>
      <c r="C61" s="121"/>
      <c r="D61" s="121"/>
      <c r="E61" s="121"/>
      <c r="F61" s="121"/>
    </row>
    <row r="62" spans="1:6" ht="15.75" thickBot="1" x14ac:dyDescent="0.3">
      <c r="A62" s="121"/>
      <c r="B62" s="4" t="s">
        <v>125</v>
      </c>
      <c r="C62" s="129"/>
      <c r="D62" s="129"/>
      <c r="E62" s="129" t="s">
        <v>151</v>
      </c>
      <c r="F62" s="129"/>
    </row>
    <row r="63" spans="1:6" x14ac:dyDescent="0.25">
      <c r="A63" s="121"/>
      <c r="B63" s="4"/>
      <c r="C63" s="123" t="s">
        <v>237</v>
      </c>
      <c r="D63" s="123"/>
      <c r="E63" s="124" t="s">
        <v>237</v>
      </c>
      <c r="F63" s="124"/>
    </row>
    <row r="64" spans="1:6" x14ac:dyDescent="0.25">
      <c r="A64" s="121"/>
      <c r="B64" s="121"/>
      <c r="C64" s="121"/>
      <c r="D64" s="121"/>
      <c r="E64" s="121"/>
      <c r="F64" s="121"/>
    </row>
    <row r="65" spans="1:6" x14ac:dyDescent="0.25">
      <c r="A65" s="121"/>
      <c r="B65" s="121"/>
      <c r="C65" s="121"/>
      <c r="D65" s="121"/>
      <c r="E65" s="121"/>
      <c r="F65" s="121"/>
    </row>
  </sheetData>
  <mergeCells count="14">
    <mergeCell ref="C1:F1"/>
    <mergeCell ref="C2:F2"/>
    <mergeCell ref="A3:F3"/>
    <mergeCell ref="A4:F4"/>
    <mergeCell ref="E5:F5"/>
    <mergeCell ref="C63:D63"/>
    <mergeCell ref="E63:F63"/>
    <mergeCell ref="A6:A7"/>
    <mergeCell ref="B6:B7"/>
    <mergeCell ref="C6:C7"/>
    <mergeCell ref="D6:D7"/>
    <mergeCell ref="E6:F6"/>
    <mergeCell ref="C62:D62"/>
    <mergeCell ref="E62:F62"/>
  </mergeCells>
  <pageMargins left="1.1023622047244095" right="0.39370078740157483" top="0.74803149606299213" bottom="0.74803149606299213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" workbookViewId="0">
      <selection activeCell="J5" sqref="J5"/>
    </sheetView>
  </sheetViews>
  <sheetFormatPr defaultRowHeight="13.5" x14ac:dyDescent="0.25"/>
  <cols>
    <col min="1" max="1" width="8.7109375" style="2" customWidth="1"/>
    <col min="2" max="2" width="36.28515625" style="2" customWidth="1"/>
    <col min="3" max="3" width="9.140625" style="2" customWidth="1"/>
    <col min="4" max="4" width="9.42578125" style="2" customWidth="1"/>
    <col min="5" max="5" width="9.85546875" style="2" customWidth="1"/>
    <col min="6" max="6" width="9.7109375" style="2" customWidth="1"/>
    <col min="7" max="16384" width="9.140625" style="2"/>
  </cols>
  <sheetData>
    <row r="1" spans="1:6" ht="13.5" customHeight="1" x14ac:dyDescent="0.25">
      <c r="C1" s="130" t="s">
        <v>80</v>
      </c>
      <c r="D1" s="130"/>
      <c r="E1" s="130"/>
      <c r="F1" s="130"/>
    </row>
    <row r="2" spans="1:6" ht="39.75" customHeight="1" x14ac:dyDescent="0.25">
      <c r="C2" s="130" t="s">
        <v>233</v>
      </c>
      <c r="D2" s="130"/>
      <c r="E2" s="130"/>
      <c r="F2" s="130"/>
    </row>
    <row r="5" spans="1:6" ht="15" x14ac:dyDescent="0.25">
      <c r="A5" s="139" t="s">
        <v>130</v>
      </c>
      <c r="B5" s="139"/>
      <c r="C5" s="139"/>
      <c r="D5" s="139"/>
      <c r="E5" s="139"/>
      <c r="F5" s="139"/>
    </row>
    <row r="6" spans="1:6" ht="15" x14ac:dyDescent="0.25">
      <c r="A6" s="139" t="s">
        <v>101</v>
      </c>
      <c r="B6" s="139"/>
      <c r="C6" s="139"/>
      <c r="D6" s="139"/>
      <c r="E6" s="139"/>
      <c r="F6" s="139"/>
    </row>
    <row r="7" spans="1:6" x14ac:dyDescent="0.25">
      <c r="A7" s="140"/>
      <c r="B7" s="140"/>
      <c r="C7" s="140"/>
      <c r="D7" s="140"/>
      <c r="E7" s="140"/>
      <c r="F7" s="140"/>
    </row>
    <row r="8" spans="1:6" ht="3" customHeight="1" x14ac:dyDescent="0.25"/>
    <row r="9" spans="1:6" hidden="1" x14ac:dyDescent="0.25"/>
    <row r="10" spans="1:6" hidden="1" x14ac:dyDescent="0.25"/>
    <row r="11" spans="1:6" x14ac:dyDescent="0.25">
      <c r="E11" s="138" t="s">
        <v>131</v>
      </c>
      <c r="F11" s="138"/>
    </row>
    <row r="12" spans="1:6" ht="13.5" customHeight="1" x14ac:dyDescent="0.25">
      <c r="A12" s="136" t="s">
        <v>1</v>
      </c>
      <c r="B12" s="136" t="s">
        <v>132</v>
      </c>
      <c r="C12" s="136" t="s">
        <v>32</v>
      </c>
      <c r="D12" s="136" t="s">
        <v>3</v>
      </c>
      <c r="E12" s="134" t="s">
        <v>4</v>
      </c>
      <c r="F12" s="135"/>
    </row>
    <row r="13" spans="1:6" ht="54" x14ac:dyDescent="0.25">
      <c r="A13" s="137"/>
      <c r="B13" s="137"/>
      <c r="C13" s="137"/>
      <c r="D13" s="137"/>
      <c r="E13" s="50" t="s">
        <v>32</v>
      </c>
      <c r="F13" s="50" t="s">
        <v>126</v>
      </c>
    </row>
    <row r="14" spans="1:6" s="51" customFormat="1" ht="15.75" x14ac:dyDescent="0.25">
      <c r="A14" s="56"/>
      <c r="B14" s="57" t="s">
        <v>133</v>
      </c>
      <c r="C14" s="13">
        <f>C22</f>
        <v>1308.405999999999</v>
      </c>
      <c r="D14" s="13">
        <f t="shared" ref="D14:F14" si="0">D22</f>
        <v>-2837.6000000000004</v>
      </c>
      <c r="E14" s="13">
        <f t="shared" si="0"/>
        <v>4146.0059999999994</v>
      </c>
      <c r="F14" s="13">
        <f t="shared" si="0"/>
        <v>4116.4399999999996</v>
      </c>
    </row>
    <row r="15" spans="1:6" s="51" customFormat="1" ht="28.5" hidden="1" x14ac:dyDescent="0.25">
      <c r="A15" s="58">
        <v>400000</v>
      </c>
      <c r="B15" s="59" t="s">
        <v>134</v>
      </c>
      <c r="C15" s="13">
        <f>C16</f>
        <v>0</v>
      </c>
      <c r="D15" s="9">
        <f t="shared" ref="D15:F15" si="1">D16</f>
        <v>0</v>
      </c>
      <c r="E15" s="9">
        <f t="shared" si="1"/>
        <v>0</v>
      </c>
      <c r="F15" s="9">
        <f t="shared" si="1"/>
        <v>0</v>
      </c>
    </row>
    <row r="16" spans="1:6" ht="15" hidden="1" x14ac:dyDescent="0.25">
      <c r="A16" s="60">
        <v>401000</v>
      </c>
      <c r="B16" s="61" t="s">
        <v>135</v>
      </c>
      <c r="C16" s="15"/>
      <c r="D16" s="50"/>
      <c r="E16" s="50"/>
      <c r="F16" s="50"/>
    </row>
    <row r="17" spans="1:6" s="51" customFormat="1" ht="15" hidden="1" x14ac:dyDescent="0.25">
      <c r="A17" s="62">
        <v>401100</v>
      </c>
      <c r="B17" s="63" t="s">
        <v>136</v>
      </c>
      <c r="C17" s="13"/>
      <c r="D17" s="9"/>
      <c r="E17" s="9"/>
      <c r="F17" s="9"/>
    </row>
    <row r="18" spans="1:6" ht="15" hidden="1" x14ac:dyDescent="0.25">
      <c r="A18" s="62">
        <v>401200</v>
      </c>
      <c r="B18" s="63" t="s">
        <v>137</v>
      </c>
      <c r="C18" s="15"/>
      <c r="D18" s="50"/>
      <c r="E18" s="50"/>
      <c r="F18" s="50"/>
    </row>
    <row r="19" spans="1:6" s="51" customFormat="1" ht="15" hidden="1" customHeight="1" x14ac:dyDescent="0.25">
      <c r="A19" s="60">
        <v>402000</v>
      </c>
      <c r="B19" s="61" t="s">
        <v>138</v>
      </c>
      <c r="C19" s="13"/>
      <c r="D19" s="9"/>
      <c r="E19" s="9"/>
      <c r="F19" s="9"/>
    </row>
    <row r="20" spans="1:6" s="51" customFormat="1" ht="15" hidden="1" x14ac:dyDescent="0.25">
      <c r="A20" s="62">
        <v>402100</v>
      </c>
      <c r="B20" s="63" t="s">
        <v>139</v>
      </c>
      <c r="C20" s="13"/>
      <c r="D20" s="9"/>
      <c r="E20" s="9"/>
      <c r="F20" s="9"/>
    </row>
    <row r="21" spans="1:6" s="53" customFormat="1" ht="15" hidden="1" x14ac:dyDescent="0.25">
      <c r="A21" s="62">
        <v>402200</v>
      </c>
      <c r="B21" s="63" t="s">
        <v>140</v>
      </c>
      <c r="C21" s="48"/>
      <c r="D21" s="52"/>
      <c r="E21" s="52"/>
      <c r="F21" s="52"/>
    </row>
    <row r="22" spans="1:6" s="83" customFormat="1" ht="14.25" x14ac:dyDescent="0.25">
      <c r="A22" s="58">
        <v>200000</v>
      </c>
      <c r="B22" s="59" t="s">
        <v>190</v>
      </c>
      <c r="C22" s="15">
        <f>D22+E22</f>
        <v>1308.405999999999</v>
      </c>
      <c r="D22" s="14">
        <f>D25</f>
        <v>-2837.6000000000004</v>
      </c>
      <c r="E22" s="14">
        <f>E25+E23</f>
        <v>4146.0059999999994</v>
      </c>
      <c r="F22" s="14">
        <f t="shared" ref="F22" si="2">F25</f>
        <v>4116.4399999999996</v>
      </c>
    </row>
    <row r="23" spans="1:6" s="83" customFormat="1" ht="30" customHeight="1" x14ac:dyDescent="0.25">
      <c r="A23" s="58">
        <v>205000</v>
      </c>
      <c r="B23" s="61" t="s">
        <v>193</v>
      </c>
      <c r="C23" s="15">
        <f>E23</f>
        <v>29.565999999999999</v>
      </c>
      <c r="D23" s="14"/>
      <c r="E23" s="14">
        <f>E24</f>
        <v>29.565999999999999</v>
      </c>
      <c r="F23" s="14"/>
    </row>
    <row r="24" spans="1:6" s="83" customFormat="1" ht="15" x14ac:dyDescent="0.25">
      <c r="A24" s="58">
        <v>205100</v>
      </c>
      <c r="B24" s="63" t="s">
        <v>127</v>
      </c>
      <c r="C24" s="15">
        <f>E24</f>
        <v>29.565999999999999</v>
      </c>
      <c r="D24" s="91"/>
      <c r="E24" s="91">
        <v>29.565999999999999</v>
      </c>
      <c r="F24" s="14"/>
    </row>
    <row r="25" spans="1:6" s="53" customFormat="1" ht="30" x14ac:dyDescent="0.25">
      <c r="A25" s="60">
        <v>208000</v>
      </c>
      <c r="B25" s="61" t="s">
        <v>191</v>
      </c>
      <c r="C25" s="15">
        <f t="shared" ref="C25" si="3">D25+E25</f>
        <v>1278.8399999999992</v>
      </c>
      <c r="D25" s="92">
        <f>SUM(D26:D27)</f>
        <v>-2837.6000000000004</v>
      </c>
      <c r="E25" s="92">
        <f t="shared" ref="E25:F25" si="4">SUM(E26:E27)</f>
        <v>4116.4399999999996</v>
      </c>
      <c r="F25" s="48">
        <f t="shared" si="4"/>
        <v>4116.4399999999996</v>
      </c>
    </row>
    <row r="26" spans="1:6" s="53" customFormat="1" ht="15" x14ac:dyDescent="0.25">
      <c r="A26" s="62">
        <v>208100</v>
      </c>
      <c r="B26" s="63" t="s">
        <v>127</v>
      </c>
      <c r="C26" s="15">
        <f>D26+E26</f>
        <v>1278.8399999999999</v>
      </c>
      <c r="D26" s="92">
        <v>1207.7639999999999</v>
      </c>
      <c r="E26" s="93">
        <v>71.075999999999993</v>
      </c>
      <c r="F26" s="48">
        <f>E26</f>
        <v>71.075999999999993</v>
      </c>
    </row>
    <row r="27" spans="1:6" ht="45" x14ac:dyDescent="0.25">
      <c r="A27" s="62">
        <v>208400</v>
      </c>
      <c r="B27" s="63" t="s">
        <v>155</v>
      </c>
      <c r="C27" s="15">
        <f>D27+E27</f>
        <v>0</v>
      </c>
      <c r="D27" s="15">
        <v>-4045.364</v>
      </c>
      <c r="E27" s="15">
        <v>4045.364</v>
      </c>
      <c r="F27" s="15">
        <f>E27</f>
        <v>4045.364</v>
      </c>
    </row>
    <row r="28" spans="1:6" ht="28.5" x14ac:dyDescent="0.25">
      <c r="A28" s="58">
        <v>600000</v>
      </c>
      <c r="B28" s="59" t="s">
        <v>128</v>
      </c>
      <c r="C28" s="15">
        <f>C29+C32</f>
        <v>1308.4059999999999</v>
      </c>
      <c r="D28" s="15">
        <f t="shared" ref="D28:F28" si="5">D29+D32</f>
        <v>-2837.6000000000004</v>
      </c>
      <c r="E28" s="15">
        <f t="shared" si="5"/>
        <v>4146.0060000000003</v>
      </c>
      <c r="F28" s="15">
        <f t="shared" si="5"/>
        <v>4116.4399999999996</v>
      </c>
    </row>
    <row r="29" spans="1:6" s="51" customFormat="1" ht="45" x14ac:dyDescent="0.25">
      <c r="A29" s="60">
        <v>601000</v>
      </c>
      <c r="B29" s="61" t="s">
        <v>141</v>
      </c>
      <c r="C29" s="48">
        <f>C30</f>
        <v>0</v>
      </c>
      <c r="D29" s="52">
        <f t="shared" ref="D29:F29" si="6">D30</f>
        <v>0</v>
      </c>
      <c r="E29" s="52">
        <f t="shared" si="6"/>
        <v>0</v>
      </c>
      <c r="F29" s="52">
        <f t="shared" si="6"/>
        <v>0</v>
      </c>
    </row>
    <row r="30" spans="1:6" ht="45" x14ac:dyDescent="0.25">
      <c r="A30" s="62">
        <v>601200</v>
      </c>
      <c r="B30" s="63" t="s">
        <v>142</v>
      </c>
      <c r="C30" s="15"/>
      <c r="D30" s="50"/>
      <c r="E30" s="50"/>
      <c r="F30" s="50"/>
    </row>
    <row r="31" spans="1:6" ht="15" x14ac:dyDescent="0.25">
      <c r="A31" s="62">
        <v>601220</v>
      </c>
      <c r="B31" s="63" t="s">
        <v>143</v>
      </c>
      <c r="C31" s="15"/>
      <c r="D31" s="50"/>
      <c r="E31" s="50"/>
      <c r="F31" s="50"/>
    </row>
    <row r="32" spans="1:6" ht="15" x14ac:dyDescent="0.25">
      <c r="A32" s="60">
        <v>602000</v>
      </c>
      <c r="B32" s="61" t="s">
        <v>129</v>
      </c>
      <c r="C32" s="15">
        <f>C33+C34</f>
        <v>1308.4059999999999</v>
      </c>
      <c r="D32" s="15">
        <f t="shared" ref="D32:F32" si="7">D33+D34</f>
        <v>-2837.6000000000004</v>
      </c>
      <c r="E32" s="15">
        <f t="shared" si="7"/>
        <v>4146.0060000000003</v>
      </c>
      <c r="F32" s="15">
        <f t="shared" si="7"/>
        <v>4116.4399999999996</v>
      </c>
    </row>
    <row r="33" spans="1:6" ht="15" x14ac:dyDescent="0.25">
      <c r="A33" s="62">
        <v>602100</v>
      </c>
      <c r="B33" s="63" t="s">
        <v>127</v>
      </c>
      <c r="C33" s="15">
        <f>E33+D33</f>
        <v>1308.4059999999999</v>
      </c>
      <c r="D33" s="50">
        <v>1207.7639999999999</v>
      </c>
      <c r="E33" s="15">
        <v>100.642</v>
      </c>
      <c r="F33" s="15">
        <v>71.075999999999993</v>
      </c>
    </row>
    <row r="34" spans="1:6" ht="45" x14ac:dyDescent="0.25">
      <c r="A34" s="62">
        <v>602400</v>
      </c>
      <c r="B34" s="63" t="s">
        <v>155</v>
      </c>
      <c r="C34" s="15">
        <f>SUM(D34:E34)</f>
        <v>0</v>
      </c>
      <c r="D34" s="15">
        <v>-4045.364</v>
      </c>
      <c r="E34" s="15">
        <v>4045.364</v>
      </c>
      <c r="F34" s="15">
        <f>E34</f>
        <v>4045.364</v>
      </c>
    </row>
    <row r="35" spans="1:6" x14ac:dyDescent="0.25">
      <c r="A35" s="54"/>
      <c r="B35" s="54"/>
      <c r="C35" s="55"/>
      <c r="D35" s="54"/>
      <c r="E35" s="54"/>
      <c r="F35" s="54"/>
    </row>
    <row r="36" spans="1:6" x14ac:dyDescent="0.25">
      <c r="A36" s="54"/>
      <c r="B36" s="54"/>
      <c r="C36" s="55"/>
      <c r="D36" s="54"/>
      <c r="E36" s="54"/>
      <c r="F36" s="54"/>
    </row>
    <row r="39" spans="1:6" x14ac:dyDescent="0.25">
      <c r="A39" s="133" t="s">
        <v>144</v>
      </c>
      <c r="B39" s="133"/>
      <c r="C39" s="133"/>
      <c r="D39" s="133"/>
      <c r="E39" s="133"/>
      <c r="F39" s="133"/>
    </row>
  </sheetData>
  <mergeCells count="12">
    <mergeCell ref="A39:F39"/>
    <mergeCell ref="C1:F1"/>
    <mergeCell ref="C2:F2"/>
    <mergeCell ref="E12:F12"/>
    <mergeCell ref="D12:D13"/>
    <mergeCell ref="E11:F11"/>
    <mergeCell ref="A12:A13"/>
    <mergeCell ref="B12:B13"/>
    <mergeCell ref="C12:C13"/>
    <mergeCell ref="A5:F5"/>
    <mergeCell ref="A6:F6"/>
    <mergeCell ref="A7:F7"/>
  </mergeCells>
  <pageMargins left="1.1023622047244095" right="0.5118110236220472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A25" workbookViewId="0">
      <selection activeCell="A52" sqref="A52:XFD52"/>
    </sheetView>
  </sheetViews>
  <sheetFormatPr defaultColWidth="11.7109375" defaultRowHeight="13.5" x14ac:dyDescent="0.25"/>
  <cols>
    <col min="1" max="1" width="5.140625" style="4" customWidth="1"/>
    <col min="2" max="2" width="6.7109375" style="4" customWidth="1"/>
    <col min="3" max="3" width="5.42578125" style="4" customWidth="1"/>
    <col min="4" max="4" width="23.85546875" style="4" customWidth="1"/>
    <col min="5" max="5" width="8" style="4" customWidth="1"/>
    <col min="6" max="8" width="8.28515625" style="4" customWidth="1"/>
    <col min="9" max="9" width="5.42578125" style="4" customWidth="1"/>
    <col min="10" max="10" width="7.5703125" style="4" customWidth="1"/>
    <col min="11" max="11" width="7.42578125" style="4" customWidth="1"/>
    <col min="12" max="12" width="6.7109375" style="4" customWidth="1"/>
    <col min="13" max="13" width="5.42578125" style="4" customWidth="1"/>
    <col min="14" max="14" width="8.28515625" style="4" customWidth="1"/>
    <col min="15" max="15" width="7.140625" style="4" customWidth="1"/>
    <col min="16" max="16" width="8.42578125" style="4" customWidth="1"/>
    <col min="17" max="16384" width="11.7109375" style="4"/>
  </cols>
  <sheetData>
    <row r="1" spans="1:16" ht="13.5" customHeight="1" x14ac:dyDescent="0.25">
      <c r="N1" s="155" t="s">
        <v>82</v>
      </c>
      <c r="O1" s="155"/>
      <c r="P1" s="155"/>
    </row>
    <row r="2" spans="1:16" ht="37.5" customHeight="1" x14ac:dyDescent="0.25">
      <c r="L2" s="155" t="s">
        <v>234</v>
      </c>
      <c r="M2" s="155"/>
      <c r="N2" s="155"/>
      <c r="O2" s="155"/>
      <c r="P2" s="155"/>
    </row>
    <row r="3" spans="1:16" ht="3.75" customHeight="1" x14ac:dyDescent="0.25"/>
    <row r="4" spans="1:16" ht="14.25" x14ac:dyDescent="0.25">
      <c r="B4" s="131" t="s">
        <v>148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6" ht="14.25" x14ac:dyDescent="0.25">
      <c r="B5" s="131" t="s">
        <v>149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2.25" customHeight="1" x14ac:dyDescent="0.25"/>
    <row r="7" spans="1:16" x14ac:dyDescent="0.25">
      <c r="P7" s="4" t="s">
        <v>28</v>
      </c>
    </row>
    <row r="8" spans="1:16" s="10" customFormat="1" ht="13.5" customHeight="1" x14ac:dyDescent="0.25">
      <c r="A8" s="147" t="s">
        <v>146</v>
      </c>
      <c r="B8" s="147" t="s">
        <v>30</v>
      </c>
      <c r="C8" s="147" t="s">
        <v>147</v>
      </c>
      <c r="D8" s="142" t="s">
        <v>145</v>
      </c>
      <c r="E8" s="145" t="s">
        <v>31</v>
      </c>
      <c r="F8" s="152"/>
      <c r="G8" s="152"/>
      <c r="H8" s="152"/>
      <c r="I8" s="146"/>
      <c r="J8" s="145" t="s">
        <v>40</v>
      </c>
      <c r="K8" s="152"/>
      <c r="L8" s="152"/>
      <c r="M8" s="152"/>
      <c r="N8" s="152"/>
      <c r="O8" s="146"/>
      <c r="P8" s="142" t="s">
        <v>39</v>
      </c>
    </row>
    <row r="9" spans="1:16" s="10" customFormat="1" ht="12.75" customHeight="1" x14ac:dyDescent="0.25">
      <c r="A9" s="154"/>
      <c r="B9" s="154"/>
      <c r="C9" s="154"/>
      <c r="D9" s="143"/>
      <c r="E9" s="142" t="s">
        <v>32</v>
      </c>
      <c r="F9" s="149" t="s">
        <v>36</v>
      </c>
      <c r="G9" s="145" t="s">
        <v>33</v>
      </c>
      <c r="H9" s="146"/>
      <c r="I9" s="149" t="s">
        <v>37</v>
      </c>
      <c r="J9" s="147" t="s">
        <v>32</v>
      </c>
      <c r="K9" s="149" t="s">
        <v>36</v>
      </c>
      <c r="L9" s="145" t="s">
        <v>33</v>
      </c>
      <c r="M9" s="146"/>
      <c r="N9" s="149" t="s">
        <v>37</v>
      </c>
      <c r="O9" s="43" t="s">
        <v>33</v>
      </c>
      <c r="P9" s="143"/>
    </row>
    <row r="10" spans="1:16" s="10" customFormat="1" ht="12.75" customHeight="1" x14ac:dyDescent="0.25">
      <c r="A10" s="154"/>
      <c r="B10" s="154"/>
      <c r="C10" s="154"/>
      <c r="D10" s="143"/>
      <c r="E10" s="143"/>
      <c r="F10" s="150"/>
      <c r="G10" s="147" t="s">
        <v>34</v>
      </c>
      <c r="H10" s="147" t="s">
        <v>35</v>
      </c>
      <c r="I10" s="150"/>
      <c r="J10" s="154"/>
      <c r="K10" s="150"/>
      <c r="L10" s="147" t="s">
        <v>34</v>
      </c>
      <c r="M10" s="147" t="s">
        <v>35</v>
      </c>
      <c r="N10" s="150"/>
      <c r="O10" s="147" t="s">
        <v>38</v>
      </c>
      <c r="P10" s="143"/>
    </row>
    <row r="11" spans="1:16" s="10" customFormat="1" ht="115.5" customHeight="1" x14ac:dyDescent="0.25">
      <c r="A11" s="148"/>
      <c r="B11" s="148"/>
      <c r="C11" s="148"/>
      <c r="D11" s="144"/>
      <c r="E11" s="144"/>
      <c r="F11" s="151"/>
      <c r="G11" s="148"/>
      <c r="H11" s="148"/>
      <c r="I11" s="151"/>
      <c r="J11" s="148"/>
      <c r="K11" s="151"/>
      <c r="L11" s="148"/>
      <c r="M11" s="148"/>
      <c r="N11" s="151"/>
      <c r="O11" s="148"/>
      <c r="P11" s="144"/>
    </row>
    <row r="12" spans="1:16" s="7" customFormat="1" ht="14.25" x14ac:dyDescent="0.25">
      <c r="A12" s="6"/>
      <c r="B12" s="38" t="s">
        <v>41</v>
      </c>
      <c r="C12" s="38" t="s">
        <v>180</v>
      </c>
      <c r="D12" s="17" t="s">
        <v>42</v>
      </c>
      <c r="E12" s="21">
        <f>E13</f>
        <v>2696.14</v>
      </c>
      <c r="F12" s="21">
        <f>F13</f>
        <v>2696.14</v>
      </c>
      <c r="G12" s="21">
        <f t="shared" ref="G12:P12" si="0">G13</f>
        <v>2152.13</v>
      </c>
      <c r="H12" s="21">
        <f t="shared" si="0"/>
        <v>193.11</v>
      </c>
      <c r="I12" s="21"/>
      <c r="J12" s="6">
        <f t="shared" si="0"/>
        <v>9.5609999999999999</v>
      </c>
      <c r="K12" s="6">
        <f t="shared" si="0"/>
        <v>0.121</v>
      </c>
      <c r="L12" s="6">
        <f t="shared" si="0"/>
        <v>0</v>
      </c>
      <c r="M12" s="6">
        <f t="shared" si="0"/>
        <v>0</v>
      </c>
      <c r="N12" s="6">
        <f t="shared" si="0"/>
        <v>9.44</v>
      </c>
      <c r="O12" s="6">
        <f t="shared" si="0"/>
        <v>9.44</v>
      </c>
      <c r="P12" s="21">
        <f t="shared" si="0"/>
        <v>2705.701</v>
      </c>
    </row>
    <row r="13" spans="1:16" x14ac:dyDescent="0.25">
      <c r="A13" s="5"/>
      <c r="B13" s="26" t="s">
        <v>43</v>
      </c>
      <c r="C13" s="26" t="s">
        <v>150</v>
      </c>
      <c r="D13" s="18" t="s">
        <v>44</v>
      </c>
      <c r="E13" s="20">
        <f>F13</f>
        <v>2696.14</v>
      </c>
      <c r="F13" s="20">
        <v>2696.14</v>
      </c>
      <c r="G13" s="20">
        <v>2152.13</v>
      </c>
      <c r="H13" s="20">
        <f>('[1]Помісячний розпис заг'!$O$26)/1000</f>
        <v>193.11</v>
      </c>
      <c r="I13" s="20"/>
      <c r="J13" s="5">
        <f>K13+N13</f>
        <v>9.5609999999999999</v>
      </c>
      <c r="K13" s="5">
        <v>0.121</v>
      </c>
      <c r="L13" s="5"/>
      <c r="M13" s="5"/>
      <c r="N13" s="5">
        <f>O13</f>
        <v>9.44</v>
      </c>
      <c r="O13" s="5">
        <v>9.44</v>
      </c>
      <c r="P13" s="20">
        <f>E13+J13</f>
        <v>2705.701</v>
      </c>
    </row>
    <row r="14" spans="1:16" ht="4.5" customHeight="1" x14ac:dyDescent="0.25">
      <c r="A14" s="5" t="s">
        <v>237</v>
      </c>
      <c r="B14" s="26"/>
      <c r="C14" s="26"/>
      <c r="D14" s="1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7" customFormat="1" ht="14.25" x14ac:dyDescent="0.25">
      <c r="A15" s="6"/>
      <c r="B15" s="38" t="s">
        <v>45</v>
      </c>
      <c r="C15" s="38" t="s">
        <v>179</v>
      </c>
      <c r="D15" s="17" t="s">
        <v>46</v>
      </c>
      <c r="E15" s="21">
        <f>E16</f>
        <v>5422.8</v>
      </c>
      <c r="F15" s="21">
        <f>F16</f>
        <v>5422.8</v>
      </c>
      <c r="G15" s="21">
        <f t="shared" ref="G15:P15" si="1">G16</f>
        <v>3727.22</v>
      </c>
      <c r="H15" s="21">
        <f t="shared" si="1"/>
        <v>1304.93</v>
      </c>
      <c r="I15" s="21"/>
      <c r="J15" s="21">
        <f t="shared" si="1"/>
        <v>963.5440000000001</v>
      </c>
      <c r="K15" s="21">
        <f t="shared" si="1"/>
        <v>958.08900000000006</v>
      </c>
      <c r="L15" s="6">
        <f t="shared" si="1"/>
        <v>0</v>
      </c>
      <c r="M15" s="6">
        <f t="shared" si="1"/>
        <v>0</v>
      </c>
      <c r="N15" s="21">
        <f t="shared" si="1"/>
        <v>5.4550000000000001</v>
      </c>
      <c r="O15" s="21">
        <f t="shared" si="1"/>
        <v>5.4550000000000001</v>
      </c>
      <c r="P15" s="21">
        <f t="shared" si="1"/>
        <v>6386.3440000000001</v>
      </c>
    </row>
    <row r="16" spans="1:16" x14ac:dyDescent="0.25">
      <c r="A16" s="5"/>
      <c r="B16" s="26" t="s">
        <v>47</v>
      </c>
      <c r="C16" s="26" t="s">
        <v>173</v>
      </c>
      <c r="D16" s="18" t="s">
        <v>48</v>
      </c>
      <c r="E16" s="20">
        <f>F16</f>
        <v>5422.8</v>
      </c>
      <c r="F16" s="20">
        <v>5422.8</v>
      </c>
      <c r="G16" s="20">
        <v>3727.22</v>
      </c>
      <c r="H16" s="20">
        <f>('[1]Помісячний розпис заг'!$O$43)/1000</f>
        <v>1304.93</v>
      </c>
      <c r="I16" s="20"/>
      <c r="J16" s="20">
        <f>K16+N16</f>
        <v>963.5440000000001</v>
      </c>
      <c r="K16" s="20">
        <v>958.08900000000006</v>
      </c>
      <c r="L16" s="5"/>
      <c r="M16" s="5"/>
      <c r="N16" s="20">
        <f>O16</f>
        <v>5.4550000000000001</v>
      </c>
      <c r="O16" s="20">
        <v>5.4550000000000001</v>
      </c>
      <c r="P16" s="20">
        <f>E16+J16</f>
        <v>6386.3440000000001</v>
      </c>
    </row>
    <row r="17" spans="1:16" ht="5.25" customHeight="1" x14ac:dyDescent="0.25">
      <c r="A17" s="5"/>
      <c r="B17" s="26"/>
      <c r="C17" s="26"/>
      <c r="D17" s="1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7" customFormat="1" ht="24" x14ac:dyDescent="0.25">
      <c r="A18" s="6"/>
      <c r="B18" s="38" t="s">
        <v>49</v>
      </c>
      <c r="C18" s="38" t="s">
        <v>182</v>
      </c>
      <c r="D18" s="17" t="s">
        <v>50</v>
      </c>
      <c r="E18" s="21">
        <f>SUM(E19:E21)</f>
        <v>216</v>
      </c>
      <c r="F18" s="21">
        <f>SUM(F19:F21)</f>
        <v>216</v>
      </c>
      <c r="G18" s="21">
        <f t="shared" ref="G18:O18" si="2">SUM(G19:G21)</f>
        <v>0</v>
      </c>
      <c r="H18" s="21">
        <f t="shared" si="2"/>
        <v>0</v>
      </c>
      <c r="I18" s="21"/>
      <c r="J18" s="21">
        <f t="shared" si="2"/>
        <v>0</v>
      </c>
      <c r="K18" s="21">
        <f t="shared" si="2"/>
        <v>0</v>
      </c>
      <c r="L18" s="21">
        <f t="shared" si="2"/>
        <v>0</v>
      </c>
      <c r="M18" s="21">
        <f t="shared" si="2"/>
        <v>0</v>
      </c>
      <c r="N18" s="21">
        <f t="shared" si="2"/>
        <v>0</v>
      </c>
      <c r="O18" s="21">
        <f t="shared" si="2"/>
        <v>0</v>
      </c>
      <c r="P18" s="20">
        <f>E18+J18</f>
        <v>216</v>
      </c>
    </row>
    <row r="19" spans="1:16" ht="22.5" x14ac:dyDescent="0.25">
      <c r="A19" s="5"/>
      <c r="B19" s="26" t="s">
        <v>51</v>
      </c>
      <c r="C19" s="26" t="s">
        <v>174</v>
      </c>
      <c r="D19" s="18" t="s">
        <v>53</v>
      </c>
      <c r="E19" s="20">
        <f>F19</f>
        <v>48</v>
      </c>
      <c r="F19" s="20">
        <v>48</v>
      </c>
      <c r="G19" s="5"/>
      <c r="H19" s="5"/>
      <c r="I19" s="5"/>
      <c r="J19" s="5"/>
      <c r="K19" s="5"/>
      <c r="L19" s="5"/>
      <c r="M19" s="5"/>
      <c r="N19" s="5"/>
      <c r="O19" s="5"/>
      <c r="P19" s="20">
        <f t="shared" ref="P19:P21" si="3">E19+J19</f>
        <v>48</v>
      </c>
    </row>
    <row r="20" spans="1:16" ht="78.75" x14ac:dyDescent="0.25">
      <c r="A20" s="5"/>
      <c r="B20" s="26" t="s">
        <v>94</v>
      </c>
      <c r="C20" s="26" t="s">
        <v>197</v>
      </c>
      <c r="D20" s="18" t="s">
        <v>95</v>
      </c>
      <c r="E20" s="20">
        <f>F20</f>
        <v>20</v>
      </c>
      <c r="F20" s="20">
        <f>'[1]Помісячний розпис заг'!$O$56/1000</f>
        <v>20</v>
      </c>
      <c r="G20" s="5"/>
      <c r="H20" s="5"/>
      <c r="I20" s="5"/>
      <c r="J20" s="5"/>
      <c r="K20" s="5"/>
      <c r="L20" s="5"/>
      <c r="M20" s="5"/>
      <c r="N20" s="5"/>
      <c r="O20" s="5"/>
      <c r="P20" s="20">
        <f t="shared" si="3"/>
        <v>20</v>
      </c>
    </row>
    <row r="21" spans="1:16" ht="22.5" x14ac:dyDescent="0.25">
      <c r="A21" s="5"/>
      <c r="B21" s="26" t="s">
        <v>52</v>
      </c>
      <c r="C21" s="26" t="s">
        <v>174</v>
      </c>
      <c r="D21" s="18" t="s">
        <v>54</v>
      </c>
      <c r="E21" s="20">
        <f>F21</f>
        <v>148</v>
      </c>
      <c r="F21" s="20">
        <f>'[1]Помісячний розпис заг'!$O$64/1000</f>
        <v>148</v>
      </c>
      <c r="G21" s="5"/>
      <c r="H21" s="5"/>
      <c r="I21" s="5"/>
      <c r="J21" s="5"/>
      <c r="K21" s="5"/>
      <c r="L21" s="5"/>
      <c r="M21" s="5"/>
      <c r="N21" s="5"/>
      <c r="O21" s="5"/>
      <c r="P21" s="20">
        <f t="shared" si="3"/>
        <v>148</v>
      </c>
    </row>
    <row r="22" spans="1:16" ht="3.75" customHeight="1" x14ac:dyDescent="0.25">
      <c r="A22" s="5"/>
      <c r="B22" s="26"/>
      <c r="C22" s="26"/>
      <c r="D22" s="1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s="7" customFormat="1" ht="24" x14ac:dyDescent="0.25">
      <c r="A23" s="6"/>
      <c r="B23" s="38" t="s">
        <v>55</v>
      </c>
      <c r="C23" s="38" t="s">
        <v>175</v>
      </c>
      <c r="D23" s="17" t="s">
        <v>56</v>
      </c>
      <c r="E23" s="21">
        <f>SUM(E24:E27)</f>
        <v>3169.26</v>
      </c>
      <c r="F23" s="21">
        <f>SUM(F24:F27)</f>
        <v>3169.26</v>
      </c>
      <c r="G23" s="6">
        <f t="shared" ref="G23:P23" si="4">SUM(G24:G27)</f>
        <v>17.98</v>
      </c>
      <c r="H23" s="21">
        <f t="shared" si="4"/>
        <v>272.27999999999997</v>
      </c>
      <c r="I23" s="21"/>
      <c r="J23" s="21">
        <f t="shared" si="4"/>
        <v>2518.0819999999999</v>
      </c>
      <c r="K23" s="6">
        <f t="shared" si="4"/>
        <v>103.08199999999999</v>
      </c>
      <c r="L23" s="6">
        <f t="shared" si="4"/>
        <v>17.98</v>
      </c>
      <c r="M23" s="6">
        <f t="shared" si="4"/>
        <v>0</v>
      </c>
      <c r="N23" s="21">
        <f t="shared" si="4"/>
        <v>2415</v>
      </c>
      <c r="O23" s="21">
        <f t="shared" si="4"/>
        <v>2415</v>
      </c>
      <c r="P23" s="21">
        <f t="shared" si="4"/>
        <v>5687.3419999999996</v>
      </c>
    </row>
    <row r="24" spans="1:16" ht="20.25" customHeight="1" x14ac:dyDescent="0.25">
      <c r="A24" s="5"/>
      <c r="B24" s="26" t="s">
        <v>211</v>
      </c>
      <c r="C24" s="26" t="s">
        <v>210</v>
      </c>
      <c r="D24" s="18" t="s">
        <v>209</v>
      </c>
      <c r="E24" s="20">
        <f>F24</f>
        <v>12</v>
      </c>
      <c r="F24" s="20">
        <v>12</v>
      </c>
      <c r="G24" s="5"/>
      <c r="H24" s="5"/>
      <c r="I24" s="5"/>
      <c r="J24" s="20"/>
      <c r="K24" s="5"/>
      <c r="L24" s="5"/>
      <c r="M24" s="5"/>
      <c r="N24" s="20"/>
      <c r="O24" s="20"/>
      <c r="P24" s="20">
        <f t="shared" ref="P24:P27" si="5">E24+J24</f>
        <v>12</v>
      </c>
    </row>
    <row r="25" spans="1:16" ht="20.25" customHeight="1" x14ac:dyDescent="0.25">
      <c r="A25" s="5"/>
      <c r="B25" s="26" t="s">
        <v>152</v>
      </c>
      <c r="C25" s="26" t="s">
        <v>176</v>
      </c>
      <c r="D25" s="18" t="s">
        <v>153</v>
      </c>
      <c r="E25" s="20">
        <f>F25</f>
        <v>1000</v>
      </c>
      <c r="F25" s="20">
        <v>1000</v>
      </c>
      <c r="G25" s="5"/>
      <c r="H25" s="5"/>
      <c r="I25" s="5"/>
      <c r="J25" s="20">
        <f>N25</f>
        <v>325</v>
      </c>
      <c r="K25" s="5"/>
      <c r="L25" s="5"/>
      <c r="M25" s="5"/>
      <c r="N25" s="20">
        <f>O25</f>
        <v>325</v>
      </c>
      <c r="O25" s="20">
        <v>325</v>
      </c>
      <c r="P25" s="20">
        <f t="shared" si="5"/>
        <v>1325</v>
      </c>
    </row>
    <row r="26" spans="1:16" x14ac:dyDescent="0.25">
      <c r="A26" s="5"/>
      <c r="B26" s="26" t="s">
        <v>58</v>
      </c>
      <c r="C26" s="26" t="s">
        <v>176</v>
      </c>
      <c r="D26" s="18" t="s">
        <v>59</v>
      </c>
      <c r="E26" s="20">
        <f t="shared" ref="E26:E27" si="6">F26</f>
        <v>1157.26</v>
      </c>
      <c r="F26" s="5">
        <v>1157.26</v>
      </c>
      <c r="G26" s="5">
        <f>('[1]Помісячний розпис заг'!$O$72+'[1]Помісячний розпис заг'!$O$73)/1000</f>
        <v>17.98</v>
      </c>
      <c r="H26" s="5">
        <f>('[1]Помісячний розпис заг'!$O$77)/1000</f>
        <v>272.27999999999997</v>
      </c>
      <c r="I26" s="20"/>
      <c r="J26" s="20">
        <f>K26+O26</f>
        <v>2053.0819999999999</v>
      </c>
      <c r="K26" s="5">
        <v>103.08199999999999</v>
      </c>
      <c r="L26" s="5">
        <f>('[1]Поміс.розпис спец'!$O$28+'[1]Поміс.розпис спец'!$O$29)/1000</f>
        <v>17.98</v>
      </c>
      <c r="M26" s="5"/>
      <c r="N26" s="20">
        <f>O26</f>
        <v>1950</v>
      </c>
      <c r="O26" s="20">
        <v>1950</v>
      </c>
      <c r="P26" s="20">
        <f t="shared" si="5"/>
        <v>3210.3419999999996</v>
      </c>
    </row>
    <row r="27" spans="1:16" ht="22.5" x14ac:dyDescent="0.25">
      <c r="A27" s="5"/>
      <c r="B27" s="26" t="s">
        <v>57</v>
      </c>
      <c r="C27" s="26" t="s">
        <v>176</v>
      </c>
      <c r="D27" s="18" t="s">
        <v>60</v>
      </c>
      <c r="E27" s="20">
        <f t="shared" si="6"/>
        <v>1000</v>
      </c>
      <c r="F27" s="20">
        <f>'[1]Помісячний розпис заг'!$O$68/1000</f>
        <v>1000</v>
      </c>
      <c r="G27" s="5"/>
      <c r="H27" s="5"/>
      <c r="I27" s="5"/>
      <c r="J27" s="20">
        <f>N27</f>
        <v>140</v>
      </c>
      <c r="K27" s="5"/>
      <c r="L27" s="5"/>
      <c r="M27" s="5"/>
      <c r="N27" s="20">
        <f>O27</f>
        <v>140</v>
      </c>
      <c r="O27" s="20">
        <v>140</v>
      </c>
      <c r="P27" s="20">
        <f t="shared" si="5"/>
        <v>1140</v>
      </c>
    </row>
    <row r="28" spans="1:16" ht="3" customHeight="1" x14ac:dyDescent="0.25">
      <c r="A28" s="5"/>
      <c r="B28" s="26"/>
      <c r="C28" s="26"/>
      <c r="D28" s="1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7" customFormat="1" ht="14.25" x14ac:dyDescent="0.25">
      <c r="A29" s="6"/>
      <c r="B29" s="38" t="s">
        <v>61</v>
      </c>
      <c r="C29" s="38" t="s">
        <v>181</v>
      </c>
      <c r="D29" s="17" t="s">
        <v>62</v>
      </c>
      <c r="E29" s="6">
        <f>E30</f>
        <v>946.5</v>
      </c>
      <c r="F29" s="6">
        <f>F30</f>
        <v>946.5</v>
      </c>
      <c r="G29" s="21">
        <f t="shared" ref="G29:P29" si="7">G30</f>
        <v>581.62</v>
      </c>
      <c r="H29" s="6">
        <f t="shared" si="7"/>
        <v>330.22</v>
      </c>
      <c r="I29" s="6"/>
      <c r="J29" s="21">
        <f t="shared" si="7"/>
        <v>24.323999999999998</v>
      </c>
      <c r="K29" s="6">
        <f t="shared" si="7"/>
        <v>17.279</v>
      </c>
      <c r="L29" s="6">
        <f t="shared" si="7"/>
        <v>0</v>
      </c>
      <c r="M29" s="6">
        <f t="shared" si="7"/>
        <v>0</v>
      </c>
      <c r="N29" s="21">
        <f t="shared" si="7"/>
        <v>7.0449999999999999</v>
      </c>
      <c r="O29" s="21">
        <f t="shared" si="7"/>
        <v>7.0449999999999999</v>
      </c>
      <c r="P29" s="6">
        <f t="shared" si="7"/>
        <v>970.82399999999996</v>
      </c>
    </row>
    <row r="30" spans="1:16" ht="22.5" x14ac:dyDescent="0.25">
      <c r="A30" s="5"/>
      <c r="B30" s="26" t="s">
        <v>63</v>
      </c>
      <c r="C30" s="26" t="s">
        <v>178</v>
      </c>
      <c r="D30" s="18" t="s">
        <v>64</v>
      </c>
      <c r="E30" s="20">
        <f>F30</f>
        <v>946.5</v>
      </c>
      <c r="F30" s="20">
        <v>946.5</v>
      </c>
      <c r="G30" s="20">
        <v>581.62</v>
      </c>
      <c r="H30" s="20">
        <v>330.22</v>
      </c>
      <c r="I30" s="5"/>
      <c r="J30" s="20">
        <f>K30+N30</f>
        <v>24.323999999999998</v>
      </c>
      <c r="K30" s="5">
        <v>17.279</v>
      </c>
      <c r="L30" s="5"/>
      <c r="M30" s="5"/>
      <c r="N30" s="20">
        <f>O30</f>
        <v>7.0449999999999999</v>
      </c>
      <c r="O30" s="20">
        <v>7.0449999999999999</v>
      </c>
      <c r="P30" s="20">
        <f t="shared" ref="P30" si="8">E30+J30</f>
        <v>970.82399999999996</v>
      </c>
    </row>
    <row r="31" spans="1:16" ht="3.75" customHeight="1" x14ac:dyDescent="0.25">
      <c r="A31" s="5"/>
      <c r="B31" s="26"/>
      <c r="C31" s="26"/>
      <c r="D31" s="1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s="7" customFormat="1" ht="14.25" x14ac:dyDescent="0.25">
      <c r="A32" s="6"/>
      <c r="B32" s="38" t="s">
        <v>65</v>
      </c>
      <c r="C32" s="38" t="s">
        <v>183</v>
      </c>
      <c r="D32" s="17" t="s">
        <v>66</v>
      </c>
      <c r="E32" s="21">
        <f>E33</f>
        <v>245</v>
      </c>
      <c r="F32" s="21">
        <f>F33</f>
        <v>245</v>
      </c>
      <c r="G32" s="6">
        <f t="shared" ref="G32:P32" si="9">G33</f>
        <v>0</v>
      </c>
      <c r="H32" s="6">
        <f t="shared" si="9"/>
        <v>0</v>
      </c>
      <c r="I32" s="6"/>
      <c r="J32" s="6">
        <f t="shared" si="9"/>
        <v>0</v>
      </c>
      <c r="K32" s="6">
        <f t="shared" si="9"/>
        <v>0</v>
      </c>
      <c r="L32" s="6">
        <f t="shared" si="9"/>
        <v>0</v>
      </c>
      <c r="M32" s="6">
        <f t="shared" si="9"/>
        <v>0</v>
      </c>
      <c r="N32" s="6">
        <f t="shared" si="9"/>
        <v>0</v>
      </c>
      <c r="O32" s="6">
        <f t="shared" si="9"/>
        <v>0</v>
      </c>
      <c r="P32" s="21">
        <f t="shared" si="9"/>
        <v>245</v>
      </c>
    </row>
    <row r="33" spans="1:16" ht="23.25" customHeight="1" x14ac:dyDescent="0.25">
      <c r="A33" s="5"/>
      <c r="B33" s="41">
        <v>120201</v>
      </c>
      <c r="C33" s="26" t="s">
        <v>184</v>
      </c>
      <c r="D33" s="18" t="s">
        <v>67</v>
      </c>
      <c r="E33" s="20">
        <f>F33</f>
        <v>245</v>
      </c>
      <c r="F33" s="20">
        <f>'[1]Помісячний розпис заг'!$O$101/1000</f>
        <v>245</v>
      </c>
      <c r="G33" s="5"/>
      <c r="H33" s="5"/>
      <c r="I33" s="5"/>
      <c r="J33" s="5"/>
      <c r="K33" s="5"/>
      <c r="L33" s="5"/>
      <c r="M33" s="5"/>
      <c r="N33" s="5"/>
      <c r="O33" s="5"/>
      <c r="P33" s="20">
        <f t="shared" ref="P33" si="10">E33+J33</f>
        <v>245</v>
      </c>
    </row>
    <row r="34" spans="1:16" ht="3" customHeight="1" x14ac:dyDescent="0.25">
      <c r="A34" s="5"/>
      <c r="B34" s="41"/>
      <c r="C34" s="26"/>
      <c r="D34" s="1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s="7" customFormat="1" ht="14.25" x14ac:dyDescent="0.25">
      <c r="A35" s="6"/>
      <c r="B35" s="42">
        <v>150000</v>
      </c>
      <c r="C35" s="38" t="s">
        <v>199</v>
      </c>
      <c r="D35" s="17" t="s">
        <v>68</v>
      </c>
      <c r="E35" s="6">
        <f>E36</f>
        <v>0</v>
      </c>
      <c r="F35" s="6"/>
      <c r="G35" s="6">
        <f t="shared" ref="G35:P35" si="11">G36</f>
        <v>0</v>
      </c>
      <c r="H35" s="6">
        <f t="shared" si="11"/>
        <v>0</v>
      </c>
      <c r="I35" s="6"/>
      <c r="J35" s="21">
        <f t="shared" si="11"/>
        <v>1475.7</v>
      </c>
      <c r="K35" s="6">
        <f t="shared" si="11"/>
        <v>0.7</v>
      </c>
      <c r="L35" s="6">
        <f t="shared" si="11"/>
        <v>0</v>
      </c>
      <c r="M35" s="6">
        <f t="shared" si="11"/>
        <v>0</v>
      </c>
      <c r="N35" s="21">
        <f t="shared" si="11"/>
        <v>1475</v>
      </c>
      <c r="O35" s="21">
        <f t="shared" si="11"/>
        <v>1475</v>
      </c>
      <c r="P35" s="21">
        <f t="shared" si="11"/>
        <v>1475.7</v>
      </c>
    </row>
    <row r="36" spans="1:16" x14ac:dyDescent="0.25">
      <c r="A36" s="5"/>
      <c r="B36" s="41">
        <v>150101</v>
      </c>
      <c r="C36" s="26" t="s">
        <v>199</v>
      </c>
      <c r="D36" s="18" t="s">
        <v>69</v>
      </c>
      <c r="E36" s="5"/>
      <c r="F36" s="5"/>
      <c r="G36" s="5"/>
      <c r="H36" s="5"/>
      <c r="I36" s="5"/>
      <c r="J36" s="20">
        <f>K36+N36</f>
        <v>1475.7</v>
      </c>
      <c r="K36" s="5">
        <v>0.7</v>
      </c>
      <c r="L36" s="5"/>
      <c r="M36" s="5"/>
      <c r="N36" s="20">
        <f>O36</f>
        <v>1475</v>
      </c>
      <c r="O36" s="20">
        <v>1475</v>
      </c>
      <c r="P36" s="20">
        <f t="shared" ref="P36" si="12">E36+J36</f>
        <v>1475.7</v>
      </c>
    </row>
    <row r="37" spans="1:16" ht="4.5" customHeight="1" x14ac:dyDescent="0.25">
      <c r="A37" s="5"/>
      <c r="B37" s="41"/>
      <c r="C37" s="26"/>
      <c r="D37" s="18"/>
      <c r="E37" s="5"/>
      <c r="F37" s="5"/>
      <c r="G37" s="5"/>
      <c r="H37" s="5"/>
      <c r="I37" s="5"/>
      <c r="J37" s="20"/>
      <c r="K37" s="5"/>
      <c r="L37" s="5"/>
      <c r="M37" s="5"/>
      <c r="N37" s="20"/>
      <c r="O37" s="20"/>
      <c r="P37" s="20"/>
    </row>
    <row r="38" spans="1:16" s="7" customFormat="1" ht="40.5" x14ac:dyDescent="0.25">
      <c r="A38" s="6"/>
      <c r="B38" s="42">
        <v>160000</v>
      </c>
      <c r="C38" s="38" t="s">
        <v>200</v>
      </c>
      <c r="D38" s="17" t="s">
        <v>98</v>
      </c>
      <c r="E38" s="21">
        <f>E39</f>
        <v>0</v>
      </c>
      <c r="F38" s="21">
        <f>F39</f>
        <v>0</v>
      </c>
      <c r="G38" s="21">
        <f t="shared" ref="G38:P38" si="13">G39</f>
        <v>0</v>
      </c>
      <c r="H38" s="21">
        <f t="shared" si="13"/>
        <v>0</v>
      </c>
      <c r="I38" s="21"/>
      <c r="J38" s="21">
        <f t="shared" si="13"/>
        <v>0</v>
      </c>
      <c r="K38" s="21">
        <f t="shared" si="13"/>
        <v>0</v>
      </c>
      <c r="L38" s="21">
        <f t="shared" si="13"/>
        <v>0</v>
      </c>
      <c r="M38" s="21">
        <f t="shared" si="13"/>
        <v>0</v>
      </c>
      <c r="N38" s="21">
        <f t="shared" si="13"/>
        <v>0</v>
      </c>
      <c r="O38" s="21">
        <f t="shared" si="13"/>
        <v>0</v>
      </c>
      <c r="P38" s="21">
        <f t="shared" si="13"/>
        <v>0</v>
      </c>
    </row>
    <row r="39" spans="1:16" x14ac:dyDescent="0.25">
      <c r="A39" s="5"/>
      <c r="B39" s="41">
        <v>160101</v>
      </c>
      <c r="C39" s="26" t="s">
        <v>200</v>
      </c>
      <c r="D39" s="18" t="s">
        <v>96</v>
      </c>
      <c r="E39" s="20">
        <f>F39</f>
        <v>0</v>
      </c>
      <c r="F39" s="20"/>
      <c r="G39" s="5"/>
      <c r="H39" s="5"/>
      <c r="I39" s="5"/>
      <c r="J39" s="5"/>
      <c r="K39" s="5"/>
      <c r="L39" s="5"/>
      <c r="M39" s="5"/>
      <c r="N39" s="5"/>
      <c r="O39" s="5"/>
      <c r="P39" s="20">
        <f t="shared" ref="P39" si="14">E39+J39</f>
        <v>0</v>
      </c>
    </row>
    <row r="40" spans="1:16" ht="3" customHeight="1" x14ac:dyDescent="0.25">
      <c r="A40" s="5"/>
      <c r="B40" s="41"/>
      <c r="C40" s="26"/>
      <c r="D40" s="1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s="7" customFormat="1" ht="14.25" x14ac:dyDescent="0.25">
      <c r="A41" s="6"/>
      <c r="B41" s="42">
        <v>170000</v>
      </c>
      <c r="C41" s="38" t="s">
        <v>185</v>
      </c>
      <c r="D41" s="17" t="s">
        <v>70</v>
      </c>
      <c r="E41" s="21">
        <f>E43+E42</f>
        <v>200</v>
      </c>
      <c r="F41" s="21">
        <f>F43+F42</f>
        <v>200</v>
      </c>
      <c r="G41" s="21">
        <f t="shared" ref="G41:P41" si="15">G43+G42</f>
        <v>0</v>
      </c>
      <c r="H41" s="21">
        <f t="shared" si="15"/>
        <v>0</v>
      </c>
      <c r="I41" s="21"/>
      <c r="J41" s="21">
        <f t="shared" si="15"/>
        <v>0</v>
      </c>
      <c r="K41" s="21">
        <f t="shared" si="15"/>
        <v>0</v>
      </c>
      <c r="L41" s="21">
        <f t="shared" si="15"/>
        <v>0</v>
      </c>
      <c r="M41" s="21">
        <f t="shared" si="15"/>
        <v>0</v>
      </c>
      <c r="N41" s="21">
        <f t="shared" si="15"/>
        <v>0</v>
      </c>
      <c r="O41" s="21">
        <f t="shared" si="15"/>
        <v>0</v>
      </c>
      <c r="P41" s="21">
        <f t="shared" si="15"/>
        <v>200</v>
      </c>
    </row>
    <row r="42" spans="1:16" s="7" customFormat="1" ht="22.5" hidden="1" x14ac:dyDescent="0.25">
      <c r="A42" s="6"/>
      <c r="B42" s="5">
        <v>170103</v>
      </c>
      <c r="C42" s="68"/>
      <c r="D42" s="18" t="s">
        <v>97</v>
      </c>
      <c r="E42" s="20"/>
      <c r="F42" s="20"/>
      <c r="G42" s="5"/>
      <c r="H42" s="5"/>
      <c r="I42" s="5"/>
      <c r="J42" s="20"/>
      <c r="K42" s="20"/>
      <c r="L42" s="5"/>
      <c r="M42" s="20"/>
      <c r="N42" s="5"/>
      <c r="O42" s="5"/>
      <c r="P42" s="20">
        <f t="shared" ref="P42:P43" si="16">E42+J42</f>
        <v>0</v>
      </c>
    </row>
    <row r="43" spans="1:16" ht="45" x14ac:dyDescent="0.25">
      <c r="A43" s="5"/>
      <c r="B43" s="5">
        <v>170703</v>
      </c>
      <c r="C43" s="26" t="s">
        <v>198</v>
      </c>
      <c r="D43" s="18" t="s">
        <v>71</v>
      </c>
      <c r="E43" s="20">
        <f>F43</f>
        <v>200</v>
      </c>
      <c r="F43" s="20">
        <v>200</v>
      </c>
      <c r="G43" s="5"/>
      <c r="H43" s="5"/>
      <c r="I43" s="5"/>
      <c r="J43" s="20"/>
      <c r="K43" s="20"/>
      <c r="L43" s="5"/>
      <c r="M43" s="20"/>
      <c r="N43" s="5"/>
      <c r="O43" s="5"/>
      <c r="P43" s="20">
        <f t="shared" si="16"/>
        <v>200</v>
      </c>
    </row>
    <row r="44" spans="1:16" s="7" customFormat="1" ht="14.25" x14ac:dyDescent="0.25">
      <c r="A44" s="6"/>
      <c r="B44" s="6">
        <v>240000</v>
      </c>
      <c r="C44" s="38" t="s">
        <v>187</v>
      </c>
      <c r="D44" s="17" t="s">
        <v>72</v>
      </c>
      <c r="E44" s="21">
        <f>E45+E46</f>
        <v>0</v>
      </c>
      <c r="F44" s="21">
        <f>F45+F46</f>
        <v>0</v>
      </c>
      <c r="G44" s="6">
        <f t="shared" ref="G44:P44" si="17">G45+G46</f>
        <v>0</v>
      </c>
      <c r="H44" s="6">
        <f t="shared" si="17"/>
        <v>0</v>
      </c>
      <c r="I44" s="6"/>
      <c r="J44" s="21">
        <f t="shared" si="17"/>
        <v>500</v>
      </c>
      <c r="K44" s="21">
        <f t="shared" si="17"/>
        <v>0</v>
      </c>
      <c r="L44" s="6">
        <f t="shared" si="17"/>
        <v>0</v>
      </c>
      <c r="M44" s="21">
        <f t="shared" si="17"/>
        <v>0</v>
      </c>
      <c r="N44" s="69">
        <f t="shared" si="17"/>
        <v>500</v>
      </c>
      <c r="O44" s="69">
        <f t="shared" si="17"/>
        <v>500</v>
      </c>
      <c r="P44" s="21">
        <f t="shared" si="17"/>
        <v>500</v>
      </c>
    </row>
    <row r="45" spans="1:16" hidden="1" x14ac:dyDescent="0.25">
      <c r="A45" s="5"/>
      <c r="B45" s="5">
        <v>240602</v>
      </c>
      <c r="C45" s="68"/>
      <c r="D45" s="18" t="s">
        <v>73</v>
      </c>
      <c r="E45" s="20"/>
      <c r="F45" s="20"/>
      <c r="G45" s="5"/>
      <c r="H45" s="5"/>
      <c r="I45" s="5"/>
      <c r="J45" s="20"/>
      <c r="K45" s="20"/>
      <c r="L45" s="5"/>
      <c r="M45" s="20"/>
      <c r="N45" s="28"/>
      <c r="O45" s="28"/>
      <c r="P45" s="20">
        <f t="shared" ref="P45:P46" si="18">E45+J45</f>
        <v>0</v>
      </c>
    </row>
    <row r="46" spans="1:16" ht="33.75" x14ac:dyDescent="0.25">
      <c r="A46" s="5"/>
      <c r="B46" s="5">
        <v>240604</v>
      </c>
      <c r="C46" s="26" t="s">
        <v>186</v>
      </c>
      <c r="D46" s="18" t="s">
        <v>79</v>
      </c>
      <c r="E46" s="20"/>
      <c r="F46" s="20"/>
      <c r="G46" s="5"/>
      <c r="H46" s="5"/>
      <c r="I46" s="5"/>
      <c r="J46" s="28">
        <f>N46</f>
        <v>500</v>
      </c>
      <c r="K46" s="5"/>
      <c r="L46" s="5"/>
      <c r="M46" s="5"/>
      <c r="N46" s="28">
        <f>O46</f>
        <v>500</v>
      </c>
      <c r="O46" s="28">
        <f>'[1]Поміс.розпис спец'!$O$58/1000</f>
        <v>500</v>
      </c>
      <c r="P46" s="20">
        <f t="shared" si="18"/>
        <v>500</v>
      </c>
    </row>
    <row r="47" spans="1:16" s="7" customFormat="1" ht="21.75" customHeight="1" x14ac:dyDescent="0.25">
      <c r="A47" s="6"/>
      <c r="B47" s="6">
        <v>250000</v>
      </c>
      <c r="C47" s="16"/>
      <c r="D47" s="17" t="s">
        <v>81</v>
      </c>
      <c r="E47" s="21">
        <f>SUM(E48:E50)</f>
        <v>524.6</v>
      </c>
      <c r="F47" s="21">
        <f t="shared" ref="F47:P47" si="19">SUM(F48:F50)</f>
        <v>524.6</v>
      </c>
      <c r="G47" s="21">
        <f t="shared" si="19"/>
        <v>0</v>
      </c>
      <c r="H47" s="21">
        <f t="shared" si="19"/>
        <v>0</v>
      </c>
      <c r="I47" s="21">
        <f t="shared" si="19"/>
        <v>0</v>
      </c>
      <c r="J47" s="21">
        <f t="shared" si="19"/>
        <v>13.084</v>
      </c>
      <c r="K47" s="21">
        <f t="shared" si="19"/>
        <v>8.5839999999999996</v>
      </c>
      <c r="L47" s="21">
        <f t="shared" si="19"/>
        <v>0</v>
      </c>
      <c r="M47" s="21">
        <f t="shared" si="19"/>
        <v>0</v>
      </c>
      <c r="N47" s="21">
        <f t="shared" si="19"/>
        <v>4.5</v>
      </c>
      <c r="O47" s="21">
        <f t="shared" si="19"/>
        <v>4.5</v>
      </c>
      <c r="P47" s="21">
        <f t="shared" si="19"/>
        <v>537.68399999999997</v>
      </c>
    </row>
    <row r="48" spans="1:16" x14ac:dyDescent="0.25">
      <c r="A48" s="5"/>
      <c r="B48" s="5">
        <v>250380</v>
      </c>
      <c r="C48" s="68" t="s">
        <v>188</v>
      </c>
      <c r="D48" s="18" t="s">
        <v>123</v>
      </c>
      <c r="E48" s="20">
        <f>F48</f>
        <v>35.5</v>
      </c>
      <c r="F48" s="20">
        <f>'[1]Помісячний розпис заг'!$O$118/1000</f>
        <v>35.5</v>
      </c>
      <c r="G48" s="5"/>
      <c r="H48" s="5"/>
      <c r="I48" s="5"/>
      <c r="J48" s="5"/>
      <c r="K48" s="5"/>
      <c r="L48" s="5"/>
      <c r="M48" s="5"/>
      <c r="N48" s="5"/>
      <c r="O48" s="5"/>
      <c r="P48" s="20">
        <f t="shared" ref="P48:P49" si="20">E48+J48</f>
        <v>35.5</v>
      </c>
    </row>
    <row r="49" spans="1:16" x14ac:dyDescent="0.25">
      <c r="A49" s="5"/>
      <c r="B49" s="5">
        <v>250404</v>
      </c>
      <c r="C49" s="68" t="s">
        <v>201</v>
      </c>
      <c r="D49" s="18" t="s">
        <v>74</v>
      </c>
      <c r="E49" s="20">
        <f>F49</f>
        <v>489.1</v>
      </c>
      <c r="F49" s="20">
        <v>489.1</v>
      </c>
      <c r="G49" s="5"/>
      <c r="H49" s="5"/>
      <c r="I49" s="5"/>
      <c r="J49" s="20">
        <f>K49+N49</f>
        <v>13.084</v>
      </c>
      <c r="K49" s="20">
        <v>8.5839999999999996</v>
      </c>
      <c r="L49" s="20"/>
      <c r="M49" s="20"/>
      <c r="N49" s="20">
        <f>O49</f>
        <v>4.5</v>
      </c>
      <c r="O49" s="20">
        <v>4.5</v>
      </c>
      <c r="P49" s="20">
        <f t="shared" si="20"/>
        <v>502.18400000000003</v>
      </c>
    </row>
    <row r="50" spans="1:16" ht="22.5" hidden="1" x14ac:dyDescent="0.25">
      <c r="A50" s="5"/>
      <c r="B50" s="5"/>
      <c r="C50" s="68"/>
      <c r="D50" s="18" t="s">
        <v>78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s="7" customFormat="1" ht="14.25" x14ac:dyDescent="0.25">
      <c r="A51" s="6"/>
      <c r="B51" s="6"/>
      <c r="C51" s="16"/>
      <c r="D51" s="17" t="s">
        <v>75</v>
      </c>
      <c r="E51" s="21">
        <f>E12+E15+E18+E23+E29+E32+E35+E41+E44+E47+E38</f>
        <v>13420.300000000001</v>
      </c>
      <c r="F51" s="21">
        <f>F12+F15+F18+F23+F29+F32+F35+F41+F44+F47+F38</f>
        <v>13420.300000000001</v>
      </c>
      <c r="G51" s="21">
        <f>G12+G15+G18+G23+G29+G32+G35+G41+G44+G47+G38</f>
        <v>6478.95</v>
      </c>
      <c r="H51" s="21">
        <f>H12+H15+H18+H23+H29+H32+H35+H41+H44+H47+H38</f>
        <v>2100.54</v>
      </c>
      <c r="I51" s="21"/>
      <c r="J51" s="21">
        <f>J12+J15+J18+J23+J29+J32+J35+J41+J44+J47+J38</f>
        <v>5504.2950000000001</v>
      </c>
      <c r="K51" s="21">
        <f>K12+K15+K18+K23+K29+K32+K35+K41+K44+K47+K38</f>
        <v>1087.855</v>
      </c>
      <c r="L51" s="21">
        <f>L12+L15+L18+L23+L29+L32+L35+L41+L44+L47+L38</f>
        <v>17.98</v>
      </c>
      <c r="M51" s="21">
        <f>M12+M15+M18+M23+M29+M32+M35+M41+M44+M47+M38</f>
        <v>0</v>
      </c>
      <c r="N51" s="94">
        <f>N12+N15+N18+N23+N29+N32+N35+N41+N44+N47+N38</f>
        <v>4416.4400000000005</v>
      </c>
      <c r="O51" s="94">
        <f>O12+O15+O18+O23+O29+O32+O35+O41+O44+O47+O38</f>
        <v>4416.4400000000005</v>
      </c>
      <c r="P51" s="21">
        <f>P12+P15+P18+P23+P29+P32+P35+P41+P44+P47+P38</f>
        <v>18924.595000000001</v>
      </c>
    </row>
    <row r="52" spans="1:16" ht="22.5" hidden="1" x14ac:dyDescent="0.25">
      <c r="B52" s="5">
        <v>250302</v>
      </c>
      <c r="C52" s="5"/>
      <c r="D52" s="18" t="s">
        <v>76</v>
      </c>
      <c r="E52" s="20" t="e">
        <f>#REF!</f>
        <v>#REF!</v>
      </c>
      <c r="F52" s="20"/>
      <c r="G52" s="5" t="e">
        <f>#REF!</f>
        <v>#REF!</v>
      </c>
      <c r="H52" s="5" t="e">
        <f>#REF!</f>
        <v>#REF!</v>
      </c>
      <c r="I52" s="5"/>
      <c r="J52" s="5" t="e">
        <f>#REF!</f>
        <v>#REF!</v>
      </c>
      <c r="K52" s="5" t="e">
        <f>#REF!</f>
        <v>#REF!</v>
      </c>
      <c r="L52" s="5" t="e">
        <f>#REF!</f>
        <v>#REF!</v>
      </c>
      <c r="M52" s="5" t="e">
        <f>#REF!</f>
        <v>#REF!</v>
      </c>
      <c r="N52" s="5" t="e">
        <f>#REF!</f>
        <v>#REF!</v>
      </c>
      <c r="O52" s="5" t="e">
        <f>#REF!</f>
        <v>#REF!</v>
      </c>
      <c r="P52" s="20" t="e">
        <f>#REF!</f>
        <v>#REF!</v>
      </c>
    </row>
    <row r="53" spans="1:16" ht="3" hidden="1" customHeight="1" x14ac:dyDescent="0.25">
      <c r="B53" s="5"/>
      <c r="C53" s="5"/>
      <c r="D53" s="18"/>
      <c r="E53" s="20"/>
      <c r="F53" s="20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s="7" customFormat="1" ht="14.25" hidden="1" x14ac:dyDescent="0.25">
      <c r="B54" s="6"/>
      <c r="C54" s="6"/>
      <c r="D54" s="17" t="s">
        <v>77</v>
      </c>
      <c r="E54" s="21" t="e">
        <f>E51+E52</f>
        <v>#REF!</v>
      </c>
      <c r="F54" s="21"/>
      <c r="G54" s="21" t="e">
        <f>G51+G52</f>
        <v>#REF!</v>
      </c>
      <c r="H54" s="6" t="e">
        <f>H51+H52</f>
        <v>#REF!</v>
      </c>
      <c r="I54" s="6"/>
      <c r="J54" s="21" t="e">
        <f>J51+J52</f>
        <v>#REF!</v>
      </c>
      <c r="K54" s="21" t="e">
        <f>K51+K52</f>
        <v>#REF!</v>
      </c>
      <c r="L54" s="6" t="e">
        <f>L51+L52</f>
        <v>#REF!</v>
      </c>
      <c r="M54" s="21" t="e">
        <f>M51+M52</f>
        <v>#REF!</v>
      </c>
      <c r="N54" s="21" t="e">
        <f>N51+N52</f>
        <v>#REF!</v>
      </c>
      <c r="O54" s="21" t="e">
        <f>O51+O52</f>
        <v>#REF!</v>
      </c>
      <c r="P54" s="21" t="e">
        <f>P51+P52</f>
        <v>#REF!</v>
      </c>
    </row>
    <row r="55" spans="1:16" s="7" customFormat="1" ht="14.25" x14ac:dyDescent="0.25">
      <c r="B55" s="34"/>
      <c r="C55" s="34"/>
      <c r="D55" s="71"/>
      <c r="E55" s="35"/>
      <c r="F55" s="35"/>
      <c r="G55" s="35"/>
      <c r="H55" s="34"/>
      <c r="I55" s="34"/>
      <c r="J55" s="35"/>
      <c r="K55" s="35"/>
      <c r="L55" s="34"/>
      <c r="M55" s="35"/>
      <c r="N55" s="35"/>
      <c r="O55" s="35"/>
      <c r="P55" s="35"/>
    </row>
    <row r="56" spans="1:16" s="7" customFormat="1" ht="14.25" x14ac:dyDescent="0.25">
      <c r="A56" s="153" t="s">
        <v>164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</row>
    <row r="57" spans="1:16" ht="13.5" customHeight="1" x14ac:dyDescent="0.25">
      <c r="A57" s="153" t="s">
        <v>163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</row>
    <row r="58" spans="1:16" x14ac:dyDescent="0.25">
      <c r="D58" s="12"/>
    </row>
    <row r="59" spans="1:16" s="19" customFormat="1" ht="17.25" customHeight="1" x14ac:dyDescent="0.25">
      <c r="A59" s="133" t="s">
        <v>144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41"/>
      <c r="L59" s="141"/>
      <c r="M59" s="141"/>
    </row>
    <row r="60" spans="1:16" x14ac:dyDescent="0.25">
      <c r="D60" s="12"/>
      <c r="H60" s="36"/>
      <c r="I60" s="36"/>
      <c r="J60" s="36"/>
      <c r="K60" s="36"/>
      <c r="L60" s="36"/>
      <c r="M60" s="36"/>
    </row>
    <row r="61" spans="1:16" x14ac:dyDescent="0.25">
      <c r="D61" s="12"/>
    </row>
    <row r="62" spans="1:16" x14ac:dyDescent="0.25">
      <c r="D62" s="12"/>
    </row>
    <row r="63" spans="1:16" x14ac:dyDescent="0.25">
      <c r="D63" s="12"/>
    </row>
    <row r="64" spans="1:16" x14ac:dyDescent="0.25">
      <c r="D64" s="12"/>
    </row>
    <row r="65" spans="4:4" x14ac:dyDescent="0.25">
      <c r="D65" s="12"/>
    </row>
    <row r="66" spans="4:4" x14ac:dyDescent="0.25">
      <c r="D66" s="12"/>
    </row>
    <row r="67" spans="4:4" x14ac:dyDescent="0.25">
      <c r="D67" s="12"/>
    </row>
    <row r="68" spans="4:4" x14ac:dyDescent="0.25">
      <c r="D68" s="12"/>
    </row>
    <row r="69" spans="4:4" x14ac:dyDescent="0.25">
      <c r="D69" s="12"/>
    </row>
    <row r="70" spans="4:4" x14ac:dyDescent="0.25">
      <c r="D70" s="12"/>
    </row>
    <row r="71" spans="4:4" x14ac:dyDescent="0.25">
      <c r="D71" s="12"/>
    </row>
    <row r="72" spans="4:4" x14ac:dyDescent="0.25">
      <c r="D72" s="12"/>
    </row>
  </sheetData>
  <mergeCells count="28">
    <mergeCell ref="N1:P1"/>
    <mergeCell ref="B4:P4"/>
    <mergeCell ref="B5:P5"/>
    <mergeCell ref="L2:P2"/>
    <mergeCell ref="B8:B11"/>
    <mergeCell ref="J8:O8"/>
    <mergeCell ref="J9:J11"/>
    <mergeCell ref="K9:K11"/>
    <mergeCell ref="L9:M9"/>
    <mergeCell ref="L10:L11"/>
    <mergeCell ref="M10:M11"/>
    <mergeCell ref="N9:N11"/>
    <mergeCell ref="K59:M59"/>
    <mergeCell ref="D8:D11"/>
    <mergeCell ref="E9:E11"/>
    <mergeCell ref="G9:H9"/>
    <mergeCell ref="G10:G11"/>
    <mergeCell ref="H10:H11"/>
    <mergeCell ref="I9:I11"/>
    <mergeCell ref="F9:F11"/>
    <mergeCell ref="E8:I8"/>
    <mergeCell ref="A56:P56"/>
    <mergeCell ref="A57:P57"/>
    <mergeCell ref="A59:J59"/>
    <mergeCell ref="A8:A11"/>
    <mergeCell ref="C8:C11"/>
    <mergeCell ref="O10:O11"/>
    <mergeCell ref="P8:P11"/>
  </mergeCells>
  <pageMargins left="0.59055118110236227" right="0.59055118110236227" top="1.1811023622047245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22" workbookViewId="0">
      <selection activeCell="F3" sqref="F3"/>
    </sheetView>
  </sheetViews>
  <sheetFormatPr defaultRowHeight="13.5" x14ac:dyDescent="0.25"/>
  <cols>
    <col min="1" max="1" width="9.140625" style="4"/>
    <col min="2" max="2" width="12" style="4" customWidth="1"/>
    <col min="3" max="3" width="11" style="4" customWidth="1"/>
    <col min="4" max="4" width="15.42578125" style="4" customWidth="1"/>
    <col min="5" max="5" width="50" style="4" customWidth="1"/>
    <col min="6" max="6" width="8" style="4" customWidth="1"/>
    <col min="7" max="7" width="6.85546875" style="4" customWidth="1"/>
    <col min="8" max="8" width="8.28515625" style="4" customWidth="1"/>
    <col min="9" max="9" width="7.7109375" style="4" customWidth="1"/>
    <col min="10" max="16384" width="9.140625" style="4"/>
  </cols>
  <sheetData>
    <row r="1" spans="1:9" ht="13.5" customHeight="1" x14ac:dyDescent="0.25">
      <c r="F1" s="155" t="s">
        <v>84</v>
      </c>
      <c r="G1" s="155"/>
      <c r="H1" s="155"/>
      <c r="I1" s="72"/>
    </row>
    <row r="2" spans="1:9" ht="35.25" customHeight="1" x14ac:dyDescent="0.25">
      <c r="F2" s="155" t="s">
        <v>235</v>
      </c>
      <c r="G2" s="155"/>
      <c r="H2" s="155"/>
      <c r="I2" s="155"/>
    </row>
    <row r="3" spans="1:9" ht="5.25" customHeight="1" x14ac:dyDescent="0.25"/>
    <row r="4" spans="1:9" ht="15" x14ac:dyDescent="0.25">
      <c r="B4" s="159" t="s">
        <v>156</v>
      </c>
      <c r="C4" s="159"/>
      <c r="D4" s="159"/>
      <c r="E4" s="159"/>
      <c r="F4" s="159"/>
      <c r="G4" s="159"/>
      <c r="H4" s="159"/>
      <c r="I4" s="159"/>
    </row>
    <row r="5" spans="1:9" ht="5.25" customHeight="1" x14ac:dyDescent="0.25"/>
    <row r="6" spans="1:9" ht="15" customHeight="1" x14ac:dyDescent="0.25">
      <c r="H6" s="132" t="s">
        <v>102</v>
      </c>
      <c r="I6" s="132"/>
    </row>
    <row r="7" spans="1:9" s="12" customFormat="1" ht="26.25" customHeight="1" x14ac:dyDescent="0.25">
      <c r="A7" s="161" t="s">
        <v>162</v>
      </c>
      <c r="B7" s="156" t="s">
        <v>161</v>
      </c>
      <c r="C7" s="156" t="s">
        <v>147</v>
      </c>
      <c r="D7" s="156" t="s">
        <v>160</v>
      </c>
      <c r="E7" s="161" t="s">
        <v>86</v>
      </c>
      <c r="F7" s="160" t="s">
        <v>159</v>
      </c>
      <c r="G7" s="160" t="s">
        <v>85</v>
      </c>
      <c r="H7" s="160" t="s">
        <v>158</v>
      </c>
      <c r="I7" s="160" t="s">
        <v>157</v>
      </c>
    </row>
    <row r="8" spans="1:9" s="12" customFormat="1" ht="18.75" customHeight="1" x14ac:dyDescent="0.25">
      <c r="A8" s="161"/>
      <c r="B8" s="157"/>
      <c r="C8" s="157"/>
      <c r="D8" s="157"/>
      <c r="E8" s="161"/>
      <c r="F8" s="160"/>
      <c r="G8" s="160"/>
      <c r="H8" s="160"/>
      <c r="I8" s="160"/>
    </row>
    <row r="9" spans="1:9" s="12" customFormat="1" ht="58.5" customHeight="1" x14ac:dyDescent="0.25">
      <c r="A9" s="161"/>
      <c r="B9" s="158"/>
      <c r="C9" s="158"/>
      <c r="D9" s="158"/>
      <c r="E9" s="161"/>
      <c r="F9" s="160"/>
      <c r="G9" s="160"/>
      <c r="H9" s="160"/>
      <c r="I9" s="160"/>
    </row>
    <row r="10" spans="1:9" s="7" customFormat="1" ht="14.25" x14ac:dyDescent="0.25">
      <c r="A10" s="6"/>
      <c r="B10" s="16" t="s">
        <v>83</v>
      </c>
      <c r="C10" s="17"/>
      <c r="D10" s="17"/>
      <c r="E10" s="6"/>
      <c r="F10" s="21">
        <f>F21+F38+F48+F29+F42</f>
        <v>4416.4400000000005</v>
      </c>
      <c r="G10" s="6"/>
      <c r="H10" s="6"/>
      <c r="I10" s="21">
        <f t="shared" ref="I10:I39" si="0">F10</f>
        <v>4416.4400000000005</v>
      </c>
    </row>
    <row r="11" spans="1:9" ht="14.25" x14ac:dyDescent="0.25">
      <c r="A11" s="5"/>
      <c r="B11" s="23">
        <v>100203</v>
      </c>
      <c r="C11" s="73" t="s">
        <v>177</v>
      </c>
      <c r="D11" s="23"/>
      <c r="E11" s="23"/>
      <c r="F11" s="24">
        <f>SUM(F12:F14)</f>
        <v>610</v>
      </c>
      <c r="G11" s="8"/>
      <c r="H11" s="8"/>
      <c r="I11" s="24">
        <f>F11</f>
        <v>610</v>
      </c>
    </row>
    <row r="12" spans="1:9" ht="14.25" customHeight="1" x14ac:dyDescent="0.25">
      <c r="A12" s="5"/>
      <c r="B12" s="26" t="s">
        <v>89</v>
      </c>
      <c r="C12" s="74"/>
      <c r="D12" s="11"/>
      <c r="E12" s="5" t="s">
        <v>168</v>
      </c>
      <c r="F12" s="20">
        <v>60</v>
      </c>
      <c r="G12" s="5"/>
      <c r="H12" s="5"/>
      <c r="I12" s="20">
        <f t="shared" si="0"/>
        <v>60</v>
      </c>
    </row>
    <row r="13" spans="1:9" ht="14.25" customHeight="1" x14ac:dyDescent="0.25">
      <c r="A13" s="5"/>
      <c r="B13" s="26" t="s">
        <v>89</v>
      </c>
      <c r="C13" s="84"/>
      <c r="D13" s="85"/>
      <c r="E13" s="5" t="s">
        <v>204</v>
      </c>
      <c r="F13" s="20">
        <v>250</v>
      </c>
      <c r="G13" s="5"/>
      <c r="H13" s="5"/>
      <c r="I13" s="20">
        <f t="shared" si="0"/>
        <v>250</v>
      </c>
    </row>
    <row r="14" spans="1:9" ht="14.25" customHeight="1" x14ac:dyDescent="0.25">
      <c r="A14" s="5"/>
      <c r="B14" s="26" t="s">
        <v>89</v>
      </c>
      <c r="C14" s="84"/>
      <c r="D14" s="85"/>
      <c r="E14" s="5" t="s">
        <v>194</v>
      </c>
      <c r="F14" s="20">
        <v>300</v>
      </c>
      <c r="G14" s="5"/>
      <c r="H14" s="5"/>
      <c r="I14" s="20">
        <f t="shared" si="0"/>
        <v>300</v>
      </c>
    </row>
    <row r="15" spans="1:9" s="25" customFormat="1" ht="14.25" customHeight="1" x14ac:dyDescent="0.25">
      <c r="A15" s="8"/>
      <c r="B15" s="39" t="s">
        <v>63</v>
      </c>
      <c r="C15" s="75" t="s">
        <v>178</v>
      </c>
      <c r="D15" s="40"/>
      <c r="E15" s="8"/>
      <c r="F15" s="24">
        <f>F16</f>
        <v>7.0449999999999999</v>
      </c>
      <c r="G15" s="8"/>
      <c r="H15" s="8"/>
      <c r="I15" s="24">
        <f t="shared" si="0"/>
        <v>7.0449999999999999</v>
      </c>
    </row>
    <row r="16" spans="1:9" ht="14.25" customHeight="1" x14ac:dyDescent="0.25">
      <c r="A16" s="5"/>
      <c r="B16" s="26" t="s">
        <v>89</v>
      </c>
      <c r="C16" s="84"/>
      <c r="D16" s="85"/>
      <c r="E16" s="5" t="s">
        <v>203</v>
      </c>
      <c r="F16" s="20">
        <v>7.0449999999999999</v>
      </c>
      <c r="G16" s="5"/>
      <c r="H16" s="5"/>
      <c r="I16" s="20">
        <f t="shared" si="0"/>
        <v>7.0449999999999999</v>
      </c>
    </row>
    <row r="17" spans="1:9" s="25" customFormat="1" ht="14.25" customHeight="1" x14ac:dyDescent="0.25">
      <c r="A17" s="8"/>
      <c r="B17" s="39" t="s">
        <v>47</v>
      </c>
      <c r="C17" s="75"/>
      <c r="D17" s="40"/>
      <c r="E17" s="8"/>
      <c r="F17" s="24">
        <f>F18</f>
        <v>5.4550000000000001</v>
      </c>
      <c r="G17" s="8"/>
      <c r="H17" s="8"/>
      <c r="I17" s="24">
        <f t="shared" si="0"/>
        <v>5.4550000000000001</v>
      </c>
    </row>
    <row r="18" spans="1:9" ht="14.25" customHeight="1" x14ac:dyDescent="0.25">
      <c r="A18" s="5"/>
      <c r="B18" s="26" t="s">
        <v>89</v>
      </c>
      <c r="C18" s="84"/>
      <c r="D18" s="85"/>
      <c r="E18" s="5" t="s">
        <v>212</v>
      </c>
      <c r="F18" s="20">
        <v>5.4550000000000001</v>
      </c>
      <c r="G18" s="5"/>
      <c r="H18" s="5"/>
      <c r="I18" s="20">
        <f t="shared" si="0"/>
        <v>5.4550000000000001</v>
      </c>
    </row>
    <row r="19" spans="1:9" s="25" customFormat="1" ht="14.25" customHeight="1" x14ac:dyDescent="0.25">
      <c r="A19" s="8"/>
      <c r="B19" s="39" t="s">
        <v>169</v>
      </c>
      <c r="C19" s="75" t="s">
        <v>201</v>
      </c>
      <c r="D19" s="40"/>
      <c r="E19" s="8"/>
      <c r="F19" s="24">
        <f>F20</f>
        <v>4.5</v>
      </c>
      <c r="G19" s="8"/>
      <c r="H19" s="8"/>
      <c r="I19" s="24">
        <f t="shared" si="0"/>
        <v>4.5</v>
      </c>
    </row>
    <row r="20" spans="1:9" ht="15" customHeight="1" x14ac:dyDescent="0.25">
      <c r="A20" s="5"/>
      <c r="B20" s="67" t="s">
        <v>89</v>
      </c>
      <c r="C20" s="81"/>
      <c r="D20" s="82"/>
      <c r="E20" s="5" t="s">
        <v>196</v>
      </c>
      <c r="F20" s="20">
        <v>4.5</v>
      </c>
      <c r="G20" s="5"/>
      <c r="H20" s="5"/>
      <c r="I20" s="20">
        <f t="shared" si="0"/>
        <v>4.5</v>
      </c>
    </row>
    <row r="21" spans="1:9" s="7" customFormat="1" ht="26.25" customHeight="1" x14ac:dyDescent="0.25">
      <c r="A21" s="6"/>
      <c r="B21" s="22"/>
      <c r="C21" s="76"/>
      <c r="D21" s="27"/>
      <c r="E21" s="6" t="s">
        <v>90</v>
      </c>
      <c r="F21" s="21">
        <f>F11+F19+F15+F17</f>
        <v>627</v>
      </c>
      <c r="G21" s="6"/>
      <c r="H21" s="6"/>
      <c r="I21" s="21">
        <f t="shared" si="0"/>
        <v>627</v>
      </c>
    </row>
    <row r="22" spans="1:9" s="7" customFormat="1" ht="3" customHeight="1" x14ac:dyDescent="0.25">
      <c r="A22" s="6"/>
      <c r="B22" s="22"/>
      <c r="C22" s="76"/>
      <c r="D22" s="27"/>
      <c r="E22" s="6"/>
      <c r="F22" s="21"/>
      <c r="G22" s="6"/>
      <c r="H22" s="6"/>
      <c r="I22" s="21"/>
    </row>
    <row r="23" spans="1:9" s="25" customFormat="1" ht="14.25" x14ac:dyDescent="0.25">
      <c r="A23" s="8"/>
      <c r="B23" s="23">
        <v>150101</v>
      </c>
      <c r="C23" s="73" t="s">
        <v>199</v>
      </c>
      <c r="D23" s="31"/>
      <c r="E23" s="8"/>
      <c r="F23" s="24">
        <f>F29</f>
        <v>1375</v>
      </c>
      <c r="G23" s="8"/>
      <c r="H23" s="8"/>
      <c r="I23" s="24">
        <f>F23</f>
        <v>1375</v>
      </c>
    </row>
    <row r="24" spans="1:9" ht="13.5" customHeight="1" x14ac:dyDescent="0.25">
      <c r="A24" s="125"/>
      <c r="B24" s="164">
        <v>3122</v>
      </c>
      <c r="C24" s="162"/>
      <c r="D24" s="64"/>
      <c r="E24" s="5" t="s">
        <v>92</v>
      </c>
      <c r="F24" s="20">
        <v>200</v>
      </c>
      <c r="G24" s="5"/>
      <c r="H24" s="5"/>
      <c r="I24" s="20">
        <f>F24</f>
        <v>200</v>
      </c>
    </row>
    <row r="25" spans="1:9" ht="13.5" customHeight="1" x14ac:dyDescent="0.25">
      <c r="A25" s="166"/>
      <c r="B25" s="165"/>
      <c r="C25" s="163"/>
      <c r="D25" s="65"/>
      <c r="E25" s="5" t="s">
        <v>192</v>
      </c>
      <c r="F25" s="20">
        <v>875</v>
      </c>
      <c r="G25" s="5"/>
      <c r="H25" s="5"/>
      <c r="I25" s="20">
        <f>F25</f>
        <v>875</v>
      </c>
    </row>
    <row r="26" spans="1:9" x14ac:dyDescent="0.25">
      <c r="A26" s="166"/>
      <c r="B26" s="165"/>
      <c r="C26" s="163"/>
      <c r="D26" s="65"/>
      <c r="E26" s="5" t="s">
        <v>189</v>
      </c>
      <c r="F26" s="20">
        <v>200</v>
      </c>
      <c r="G26" s="5"/>
      <c r="H26" s="5"/>
      <c r="I26" s="20">
        <f t="shared" ref="I26:I35" si="1">F26</f>
        <v>200</v>
      </c>
    </row>
    <row r="27" spans="1:9" ht="30.75" customHeight="1" x14ac:dyDescent="0.25">
      <c r="A27" s="126"/>
      <c r="B27" s="165"/>
      <c r="C27" s="163"/>
      <c r="D27" s="65"/>
      <c r="E27" s="5" t="s">
        <v>170</v>
      </c>
      <c r="F27" s="20">
        <v>100</v>
      </c>
      <c r="G27" s="5"/>
      <c r="H27" s="5"/>
      <c r="I27" s="20">
        <f t="shared" si="1"/>
        <v>100</v>
      </c>
    </row>
    <row r="28" spans="1:9" ht="9" customHeight="1" x14ac:dyDescent="0.25">
      <c r="A28" s="5"/>
      <c r="B28" s="33"/>
      <c r="C28" s="77"/>
      <c r="D28" s="66"/>
      <c r="E28" s="5"/>
      <c r="F28" s="20"/>
      <c r="G28" s="5"/>
      <c r="H28" s="5"/>
      <c r="I28" s="20"/>
    </row>
    <row r="29" spans="1:9" s="7" customFormat="1" ht="14.25" x14ac:dyDescent="0.25">
      <c r="A29" s="6"/>
      <c r="B29" s="22"/>
      <c r="C29" s="78"/>
      <c r="D29" s="30"/>
      <c r="E29" s="6" t="s">
        <v>93</v>
      </c>
      <c r="F29" s="21">
        <f>SUM(F24:F27)</f>
        <v>1375</v>
      </c>
      <c r="G29" s="6"/>
      <c r="H29" s="6"/>
      <c r="I29" s="21">
        <f t="shared" si="1"/>
        <v>1375</v>
      </c>
    </row>
    <row r="30" spans="1:9" s="7" customFormat="1" ht="3" customHeight="1" x14ac:dyDescent="0.25">
      <c r="A30" s="6"/>
      <c r="B30" s="22"/>
      <c r="C30" s="79"/>
      <c r="D30" s="70"/>
      <c r="E30" s="29"/>
      <c r="F30" s="21"/>
      <c r="G30" s="6"/>
      <c r="H30" s="6"/>
      <c r="I30" s="21"/>
    </row>
    <row r="31" spans="1:9" ht="14.25" x14ac:dyDescent="0.25">
      <c r="A31" s="5"/>
      <c r="B31" s="23">
        <v>100203</v>
      </c>
      <c r="C31" s="73" t="s">
        <v>177</v>
      </c>
      <c r="D31" s="23"/>
      <c r="E31" s="23"/>
      <c r="F31" s="24">
        <f>F32+F33</f>
        <v>1340</v>
      </c>
      <c r="G31" s="8"/>
      <c r="H31" s="8"/>
      <c r="I31" s="24">
        <f t="shared" si="1"/>
        <v>1340</v>
      </c>
    </row>
    <row r="32" spans="1:9" x14ac:dyDescent="0.25">
      <c r="A32" s="5"/>
      <c r="B32" s="11">
        <v>3132</v>
      </c>
      <c r="C32" s="74"/>
      <c r="D32" s="11"/>
      <c r="E32" s="5" t="s">
        <v>171</v>
      </c>
      <c r="F32" s="20">
        <v>1300</v>
      </c>
      <c r="G32" s="5"/>
      <c r="H32" s="5"/>
      <c r="I32" s="20">
        <f t="shared" si="1"/>
        <v>1300</v>
      </c>
    </row>
    <row r="33" spans="1:9" x14ac:dyDescent="0.25">
      <c r="A33" s="5"/>
      <c r="B33" s="11"/>
      <c r="C33" s="74"/>
      <c r="D33" s="32"/>
      <c r="E33" s="5" t="s">
        <v>195</v>
      </c>
      <c r="F33" s="20">
        <v>40</v>
      </c>
      <c r="G33" s="5"/>
      <c r="H33" s="5"/>
      <c r="I33" s="20">
        <f t="shared" si="1"/>
        <v>40</v>
      </c>
    </row>
    <row r="34" spans="1:9" s="25" customFormat="1" ht="14.25" x14ac:dyDescent="0.25">
      <c r="A34" s="8"/>
      <c r="B34" s="73" t="s">
        <v>43</v>
      </c>
      <c r="C34" s="73" t="s">
        <v>150</v>
      </c>
      <c r="D34" s="31"/>
      <c r="E34" s="8"/>
      <c r="F34" s="24">
        <f>F35</f>
        <v>9.44</v>
      </c>
      <c r="G34" s="8"/>
      <c r="H34" s="8"/>
      <c r="I34" s="24">
        <f t="shared" si="1"/>
        <v>9.44</v>
      </c>
    </row>
    <row r="35" spans="1:9" x14ac:dyDescent="0.25">
      <c r="A35" s="5"/>
      <c r="B35" s="11">
        <v>3132</v>
      </c>
      <c r="C35" s="74"/>
      <c r="D35" s="32"/>
      <c r="E35" s="5" t="s">
        <v>202</v>
      </c>
      <c r="F35" s="20">
        <v>9.44</v>
      </c>
      <c r="G35" s="5"/>
      <c r="H35" s="5"/>
      <c r="I35" s="20">
        <f t="shared" si="1"/>
        <v>9.44</v>
      </c>
    </row>
    <row r="36" spans="1:9" s="25" customFormat="1" ht="14.25" customHeight="1" x14ac:dyDescent="0.25">
      <c r="A36" s="8"/>
      <c r="B36" s="23">
        <v>240604</v>
      </c>
      <c r="C36" s="73" t="s">
        <v>186</v>
      </c>
      <c r="D36" s="23"/>
      <c r="E36" s="23"/>
      <c r="F36" s="24">
        <f>F37</f>
        <v>500</v>
      </c>
      <c r="G36" s="8"/>
      <c r="H36" s="8"/>
      <c r="I36" s="24">
        <f t="shared" si="0"/>
        <v>500</v>
      </c>
    </row>
    <row r="37" spans="1:9" ht="14.25" customHeight="1" x14ac:dyDescent="0.25">
      <c r="A37" s="5"/>
      <c r="B37" s="11">
        <v>3132</v>
      </c>
      <c r="C37" s="74"/>
      <c r="D37" s="11"/>
      <c r="E37" s="5" t="s">
        <v>172</v>
      </c>
      <c r="F37" s="20">
        <v>500</v>
      </c>
      <c r="G37" s="5"/>
      <c r="H37" s="5"/>
      <c r="I37" s="20">
        <f t="shared" si="0"/>
        <v>500</v>
      </c>
    </row>
    <row r="38" spans="1:9" s="7" customFormat="1" ht="14.25" x14ac:dyDescent="0.25">
      <c r="A38" s="6"/>
      <c r="B38" s="22"/>
      <c r="C38" s="78"/>
      <c r="D38" s="22"/>
      <c r="E38" s="6" t="s">
        <v>88</v>
      </c>
      <c r="F38" s="21">
        <f>F36+F31+F34</f>
        <v>1849.44</v>
      </c>
      <c r="G38" s="6"/>
      <c r="H38" s="6"/>
      <c r="I38" s="21">
        <f t="shared" si="0"/>
        <v>1849.44</v>
      </c>
    </row>
    <row r="39" spans="1:9" ht="3" customHeight="1" x14ac:dyDescent="0.25">
      <c r="A39" s="5"/>
      <c r="B39" s="11"/>
      <c r="C39" s="74"/>
      <c r="D39" s="11"/>
      <c r="E39" s="5"/>
      <c r="F39" s="20"/>
      <c r="G39" s="5"/>
      <c r="H39" s="5"/>
      <c r="I39" s="20">
        <f t="shared" si="0"/>
        <v>0</v>
      </c>
    </row>
    <row r="40" spans="1:9" s="25" customFormat="1" ht="12.75" customHeight="1" x14ac:dyDescent="0.25">
      <c r="A40" s="8"/>
      <c r="B40" s="23">
        <v>150101</v>
      </c>
      <c r="C40" s="73" t="s">
        <v>199</v>
      </c>
      <c r="D40" s="23"/>
      <c r="E40" s="8"/>
      <c r="F40" s="24">
        <f>F41</f>
        <v>100</v>
      </c>
      <c r="G40" s="8"/>
      <c r="H40" s="8"/>
      <c r="I40" s="24">
        <f>F40</f>
        <v>100</v>
      </c>
    </row>
    <row r="41" spans="1:9" ht="12.75" customHeight="1" x14ac:dyDescent="0.25">
      <c r="A41" s="5"/>
      <c r="B41" s="11">
        <v>3142</v>
      </c>
      <c r="C41" s="74"/>
      <c r="D41" s="11"/>
      <c r="E41" s="5" t="s">
        <v>208</v>
      </c>
      <c r="F41" s="20">
        <v>100</v>
      </c>
      <c r="G41" s="5"/>
      <c r="H41" s="5"/>
      <c r="I41" s="20">
        <f>F41</f>
        <v>100</v>
      </c>
    </row>
    <row r="42" spans="1:9" s="7" customFormat="1" ht="12.75" customHeight="1" x14ac:dyDescent="0.25">
      <c r="A42" s="6"/>
      <c r="B42" s="22"/>
      <c r="C42" s="78"/>
      <c r="D42" s="22"/>
      <c r="E42" s="6" t="s">
        <v>87</v>
      </c>
      <c r="F42" s="21">
        <f>F40</f>
        <v>100</v>
      </c>
      <c r="G42" s="6"/>
      <c r="H42" s="6"/>
      <c r="I42" s="21">
        <f>I40</f>
        <v>100</v>
      </c>
    </row>
    <row r="43" spans="1:9" ht="3" customHeight="1" x14ac:dyDescent="0.25">
      <c r="A43" s="5"/>
      <c r="B43" s="11"/>
      <c r="C43" s="74"/>
      <c r="D43" s="11"/>
      <c r="E43" s="5"/>
      <c r="F43" s="20"/>
      <c r="G43" s="5"/>
      <c r="H43" s="5"/>
      <c r="I43" s="20"/>
    </row>
    <row r="44" spans="1:9" s="25" customFormat="1" ht="13.5" customHeight="1" x14ac:dyDescent="0.25">
      <c r="A44" s="8"/>
      <c r="B44" s="23">
        <v>100202</v>
      </c>
      <c r="C44" s="73" t="s">
        <v>176</v>
      </c>
      <c r="D44" s="23"/>
      <c r="E44" s="23"/>
      <c r="F44" s="24">
        <f>F45</f>
        <v>325</v>
      </c>
      <c r="G44" s="8"/>
      <c r="H44" s="8"/>
      <c r="I44" s="24">
        <f>F44</f>
        <v>325</v>
      </c>
    </row>
    <row r="45" spans="1:9" ht="13.5" customHeight="1" x14ac:dyDescent="0.25">
      <c r="A45" s="5"/>
      <c r="B45" s="11">
        <v>3210</v>
      </c>
      <c r="C45" s="80"/>
      <c r="D45" s="88"/>
      <c r="E45" s="11" t="s">
        <v>206</v>
      </c>
      <c r="F45" s="20">
        <v>325</v>
      </c>
      <c r="G45" s="5"/>
      <c r="H45" s="5"/>
      <c r="I45" s="20">
        <f t="shared" ref="I45:I47" si="2">F45</f>
        <v>325</v>
      </c>
    </row>
    <row r="46" spans="1:9" s="25" customFormat="1" ht="13.5" customHeight="1" x14ac:dyDescent="0.25">
      <c r="A46" s="8"/>
      <c r="B46" s="23">
        <v>100302</v>
      </c>
      <c r="C46" s="86" t="s">
        <v>176</v>
      </c>
      <c r="D46" s="87"/>
      <c r="E46" s="23"/>
      <c r="F46" s="24">
        <f>F47</f>
        <v>140</v>
      </c>
      <c r="G46" s="8"/>
      <c r="H46" s="8"/>
      <c r="I46" s="24">
        <f t="shared" si="2"/>
        <v>140</v>
      </c>
    </row>
    <row r="47" spans="1:9" ht="13.5" customHeight="1" x14ac:dyDescent="0.25">
      <c r="A47" s="5"/>
      <c r="B47" s="11">
        <v>3210</v>
      </c>
      <c r="C47" s="80"/>
      <c r="D47" s="88"/>
      <c r="E47" s="11" t="s">
        <v>207</v>
      </c>
      <c r="F47" s="20">
        <v>140</v>
      </c>
      <c r="G47" s="5"/>
      <c r="H47" s="5"/>
      <c r="I47" s="20">
        <f t="shared" si="2"/>
        <v>140</v>
      </c>
    </row>
    <row r="48" spans="1:9" s="7" customFormat="1" ht="14.25" x14ac:dyDescent="0.25">
      <c r="A48" s="6"/>
      <c r="B48" s="6"/>
      <c r="C48" s="38"/>
      <c r="D48" s="6"/>
      <c r="E48" s="6" t="s">
        <v>205</v>
      </c>
      <c r="F48" s="21">
        <f>F44+F46</f>
        <v>465</v>
      </c>
      <c r="G48" s="6"/>
      <c r="H48" s="6"/>
      <c r="I48" s="21">
        <f t="shared" ref="I48" si="3">F48</f>
        <v>465</v>
      </c>
    </row>
    <row r="49" spans="1:16" s="7" customFormat="1" ht="3" customHeight="1" x14ac:dyDescent="0.25">
      <c r="A49" s="6"/>
      <c r="B49" s="6"/>
      <c r="C49" s="6"/>
      <c r="D49" s="6"/>
      <c r="E49" s="6"/>
      <c r="F49" s="21"/>
      <c r="G49" s="6"/>
      <c r="H49" s="6"/>
      <c r="I49" s="21"/>
    </row>
    <row r="50" spans="1:16" ht="5.25" customHeight="1" x14ac:dyDescent="0.25">
      <c r="B50" s="36"/>
      <c r="C50" s="36"/>
      <c r="D50" s="36"/>
      <c r="E50" s="36"/>
      <c r="F50" s="37"/>
      <c r="G50" s="36"/>
      <c r="H50" s="36"/>
      <c r="I50" s="37"/>
    </row>
    <row r="51" spans="1:16" x14ac:dyDescent="0.25">
      <c r="A51" s="153" t="s">
        <v>167</v>
      </c>
      <c r="B51" s="153"/>
      <c r="C51" s="153"/>
      <c r="D51" s="153"/>
      <c r="E51" s="153"/>
      <c r="F51" s="153"/>
      <c r="G51" s="153"/>
      <c r="H51" s="153"/>
      <c r="I51" s="153"/>
    </row>
    <row r="52" spans="1:16" s="7" customFormat="1" ht="14.25" customHeight="1" x14ac:dyDescent="0.25">
      <c r="A52" s="153" t="s">
        <v>165</v>
      </c>
      <c r="B52" s="153"/>
      <c r="C52" s="153"/>
      <c r="D52" s="153"/>
      <c r="E52" s="153"/>
      <c r="F52" s="153"/>
      <c r="G52" s="153"/>
      <c r="H52" s="153"/>
      <c r="I52" s="153"/>
      <c r="J52" s="12"/>
      <c r="K52" s="12"/>
      <c r="L52" s="12"/>
      <c r="M52" s="12"/>
      <c r="N52" s="12"/>
      <c r="O52" s="12"/>
      <c r="P52" s="12"/>
    </row>
    <row r="53" spans="1:16" ht="13.5" customHeight="1" x14ac:dyDescent="0.25">
      <c r="A53" s="153" t="s">
        <v>166</v>
      </c>
      <c r="B53" s="153"/>
      <c r="C53" s="153"/>
      <c r="D53" s="153"/>
      <c r="E53" s="153"/>
      <c r="F53" s="153"/>
      <c r="G53" s="153"/>
      <c r="H53" s="153"/>
      <c r="I53" s="153"/>
      <c r="J53" s="12"/>
      <c r="K53" s="12"/>
      <c r="L53" s="12"/>
      <c r="M53" s="12"/>
      <c r="N53" s="12"/>
      <c r="O53" s="12"/>
      <c r="P53" s="12"/>
    </row>
    <row r="54" spans="1:16" ht="5.25" customHeight="1" x14ac:dyDescent="0.25"/>
    <row r="55" spans="1:16" hidden="1" x14ac:dyDescent="0.25"/>
    <row r="56" spans="1:16" ht="13.5" customHeight="1" x14ac:dyDescent="0.25">
      <c r="A56" s="133" t="s">
        <v>144</v>
      </c>
      <c r="B56" s="133"/>
      <c r="C56" s="133"/>
      <c r="D56" s="133"/>
      <c r="E56" s="133"/>
      <c r="F56" s="133"/>
    </row>
  </sheetData>
  <mergeCells count="20">
    <mergeCell ref="A56:F56"/>
    <mergeCell ref="A7:A9"/>
    <mergeCell ref="A53:I53"/>
    <mergeCell ref="A52:I52"/>
    <mergeCell ref="A51:I51"/>
    <mergeCell ref="E7:E9"/>
    <mergeCell ref="F7:F9"/>
    <mergeCell ref="C24:C27"/>
    <mergeCell ref="B24:B27"/>
    <mergeCell ref="D7:D9"/>
    <mergeCell ref="C7:C9"/>
    <mergeCell ref="I7:I9"/>
    <mergeCell ref="A24:A27"/>
    <mergeCell ref="F1:H1"/>
    <mergeCell ref="B7:B9"/>
    <mergeCell ref="H6:I6"/>
    <mergeCell ref="B4:I4"/>
    <mergeCell ref="F2:I2"/>
    <mergeCell ref="G7:G9"/>
    <mergeCell ref="H7:H9"/>
  </mergeCells>
  <pageMargins left="0.70866141732283472" right="0.70866141732283472" top="1.1811023622047245" bottom="0.3937007874015748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A49" workbookViewId="0">
      <selection activeCell="O18" sqref="O18"/>
    </sheetView>
  </sheetViews>
  <sheetFormatPr defaultRowHeight="15" x14ac:dyDescent="0.25"/>
  <cols>
    <col min="1" max="2" width="11.28515625" customWidth="1"/>
    <col min="3" max="7" width="10" customWidth="1"/>
    <col min="8" max="13" width="10" style="1" customWidth="1"/>
    <col min="14" max="14" width="10" customWidth="1"/>
  </cols>
  <sheetData>
    <row r="1" spans="1:14" x14ac:dyDescent="0.25">
      <c r="A1" s="89"/>
      <c r="B1" s="89" t="s">
        <v>215</v>
      </c>
      <c r="C1" s="89" t="s">
        <v>216</v>
      </c>
      <c r="D1" s="89" t="s">
        <v>217</v>
      </c>
      <c r="E1" s="89" t="s">
        <v>218</v>
      </c>
      <c r="F1" s="89" t="s">
        <v>219</v>
      </c>
      <c r="G1" s="89" t="s">
        <v>220</v>
      </c>
      <c r="H1" s="89" t="s">
        <v>224</v>
      </c>
      <c r="I1" s="89" t="s">
        <v>225</v>
      </c>
      <c r="J1" s="89" t="s">
        <v>226</v>
      </c>
      <c r="K1" s="89" t="s">
        <v>227</v>
      </c>
      <c r="L1" s="89" t="s">
        <v>228</v>
      </c>
      <c r="M1" s="89" t="s">
        <v>229</v>
      </c>
      <c r="N1" s="89" t="s">
        <v>221</v>
      </c>
    </row>
    <row r="2" spans="1:14" x14ac:dyDescent="0.25">
      <c r="A2" s="89" t="s">
        <v>222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x14ac:dyDescent="0.25">
      <c r="A3" s="89">
        <v>11020200</v>
      </c>
      <c r="B3" s="89"/>
      <c r="C3" s="89">
        <v>4900</v>
      </c>
      <c r="D3" s="89">
        <v>9900</v>
      </c>
      <c r="E3" s="89">
        <v>900</v>
      </c>
      <c r="F3" s="89">
        <v>2000</v>
      </c>
      <c r="G3" s="89"/>
      <c r="H3" s="89"/>
      <c r="I3" s="89"/>
      <c r="J3" s="89"/>
      <c r="K3" s="89"/>
      <c r="L3" s="89"/>
      <c r="M3" s="89"/>
      <c r="N3" s="89">
        <f>SUM(B3:M3)</f>
        <v>17700</v>
      </c>
    </row>
    <row r="4" spans="1:14" x14ac:dyDescent="0.25">
      <c r="A4" s="89">
        <v>14040000</v>
      </c>
      <c r="B4" s="89"/>
      <c r="C4" s="89"/>
      <c r="D4" s="89">
        <v>24800</v>
      </c>
      <c r="E4" s="89">
        <v>41600</v>
      </c>
      <c r="F4" s="89">
        <v>52600</v>
      </c>
      <c r="G4" s="89">
        <v>61200</v>
      </c>
      <c r="H4" s="89"/>
      <c r="I4" s="89"/>
      <c r="J4" s="89"/>
      <c r="K4" s="89"/>
      <c r="L4" s="89"/>
      <c r="M4" s="89"/>
      <c r="N4" s="89">
        <f t="shared" ref="N4:N68" si="0">SUM(B4:M4)</f>
        <v>180200</v>
      </c>
    </row>
    <row r="5" spans="1:14" x14ac:dyDescent="0.25">
      <c r="A5" s="89">
        <v>18010400</v>
      </c>
      <c r="B5" s="89"/>
      <c r="C5" s="89">
        <v>5000</v>
      </c>
      <c r="D5" s="89">
        <v>16200</v>
      </c>
      <c r="E5" s="89">
        <v>82700</v>
      </c>
      <c r="F5" s="89">
        <v>2600</v>
      </c>
      <c r="G5" s="89">
        <v>29300</v>
      </c>
      <c r="H5" s="89"/>
      <c r="I5" s="89"/>
      <c r="J5" s="89"/>
      <c r="K5" s="89"/>
      <c r="L5" s="89"/>
      <c r="M5" s="89"/>
      <c r="N5" s="89">
        <f t="shared" si="0"/>
        <v>135800</v>
      </c>
    </row>
    <row r="6" spans="1:14" x14ac:dyDescent="0.25">
      <c r="A6" s="89">
        <v>18050400</v>
      </c>
      <c r="B6" s="89"/>
      <c r="C6" s="89">
        <v>119700</v>
      </c>
      <c r="D6" s="89"/>
      <c r="E6" s="89">
        <v>2530</v>
      </c>
      <c r="F6" s="89"/>
      <c r="G6" s="89"/>
      <c r="H6" s="89"/>
      <c r="I6" s="89"/>
      <c r="J6" s="89"/>
      <c r="K6" s="89"/>
      <c r="L6" s="89"/>
      <c r="M6" s="89"/>
      <c r="N6" s="89">
        <f t="shared" si="0"/>
        <v>122230</v>
      </c>
    </row>
    <row r="7" spans="1:14" x14ac:dyDescent="0.25">
      <c r="A7" s="89">
        <v>18050500</v>
      </c>
      <c r="B7" s="89"/>
      <c r="C7" s="89">
        <v>6000</v>
      </c>
      <c r="D7" s="89">
        <v>11900</v>
      </c>
      <c r="E7" s="89">
        <v>11900</v>
      </c>
      <c r="F7" s="89">
        <v>15300</v>
      </c>
      <c r="G7" s="89">
        <v>21400</v>
      </c>
      <c r="H7" s="89"/>
      <c r="I7" s="89"/>
      <c r="J7" s="89"/>
      <c r="K7" s="89"/>
      <c r="L7" s="89"/>
      <c r="M7" s="89"/>
      <c r="N7" s="89">
        <f t="shared" si="0"/>
        <v>66500</v>
      </c>
    </row>
    <row r="8" spans="1:14" x14ac:dyDescent="0.25">
      <c r="A8" s="89">
        <v>21010300</v>
      </c>
      <c r="B8" s="89"/>
      <c r="C8" s="89">
        <v>-5600</v>
      </c>
      <c r="D8" s="89"/>
      <c r="E8" s="89"/>
      <c r="F8" s="89">
        <v>-1200</v>
      </c>
      <c r="G8" s="89"/>
      <c r="H8" s="89"/>
      <c r="I8" s="89"/>
      <c r="J8" s="89"/>
      <c r="K8" s="89"/>
      <c r="L8" s="89"/>
      <c r="M8" s="89"/>
      <c r="N8" s="89">
        <f t="shared" si="0"/>
        <v>-6800</v>
      </c>
    </row>
    <row r="9" spans="1:14" x14ac:dyDescent="0.25">
      <c r="A9" s="89">
        <v>22012500</v>
      </c>
      <c r="B9" s="89"/>
      <c r="C9" s="89">
        <v>600</v>
      </c>
      <c r="D9" s="89">
        <v>44700</v>
      </c>
      <c r="E9" s="89">
        <v>29800</v>
      </c>
      <c r="F9" s="89">
        <v>22600</v>
      </c>
      <c r="G9" s="89">
        <v>40500</v>
      </c>
      <c r="H9" s="89"/>
      <c r="I9" s="89"/>
      <c r="J9" s="89"/>
      <c r="K9" s="89"/>
      <c r="L9" s="89"/>
      <c r="M9" s="89"/>
      <c r="N9" s="89">
        <f t="shared" si="0"/>
        <v>138200</v>
      </c>
    </row>
    <row r="10" spans="1:14" x14ac:dyDescent="0.25">
      <c r="A10" s="89">
        <v>24060300</v>
      </c>
      <c r="B10" s="89"/>
      <c r="C10" s="89"/>
      <c r="D10" s="89">
        <v>2148600</v>
      </c>
      <c r="E10" s="89">
        <v>13700</v>
      </c>
      <c r="F10" s="89"/>
      <c r="G10" s="89"/>
      <c r="H10" s="89"/>
      <c r="I10" s="89"/>
      <c r="J10" s="89"/>
      <c r="K10" s="89"/>
      <c r="L10" s="89"/>
      <c r="M10" s="89"/>
      <c r="N10" s="89">
        <f t="shared" si="0"/>
        <v>2162300</v>
      </c>
    </row>
    <row r="11" spans="1:14" s="1" customFormat="1" x14ac:dyDescent="0.25">
      <c r="A11" s="89">
        <v>41035000</v>
      </c>
      <c r="B11" s="89"/>
      <c r="C11" s="89"/>
      <c r="D11" s="89"/>
      <c r="E11" s="89"/>
      <c r="F11" s="89">
        <v>12000</v>
      </c>
      <c r="G11" s="89"/>
      <c r="H11" s="89">
        <v>115000</v>
      </c>
      <c r="I11" s="89">
        <v>115000</v>
      </c>
      <c r="J11" s="89">
        <v>115000</v>
      </c>
      <c r="K11" s="89">
        <v>76000</v>
      </c>
      <c r="L11" s="89">
        <v>76000</v>
      </c>
      <c r="M11" s="89">
        <v>65700</v>
      </c>
      <c r="N11" s="89">
        <f t="shared" si="0"/>
        <v>574700</v>
      </c>
    </row>
    <row r="12" spans="1:14" x14ac:dyDescent="0.25">
      <c r="A12" s="89"/>
      <c r="B12" s="89">
        <f>SUM(B3:B11)</f>
        <v>0</v>
      </c>
      <c r="C12" s="89">
        <f t="shared" ref="C12:M12" si="1">SUM(C3:C11)</f>
        <v>130600</v>
      </c>
      <c r="D12" s="89">
        <f t="shared" si="1"/>
        <v>2256100</v>
      </c>
      <c r="E12" s="89">
        <f t="shared" si="1"/>
        <v>183130</v>
      </c>
      <c r="F12" s="89">
        <f t="shared" si="1"/>
        <v>105900</v>
      </c>
      <c r="G12" s="89">
        <f t="shared" si="1"/>
        <v>152400</v>
      </c>
      <c r="H12" s="89">
        <f t="shared" si="1"/>
        <v>115000</v>
      </c>
      <c r="I12" s="89">
        <f t="shared" si="1"/>
        <v>115000</v>
      </c>
      <c r="J12" s="89">
        <f t="shared" si="1"/>
        <v>115000</v>
      </c>
      <c r="K12" s="89">
        <f t="shared" si="1"/>
        <v>76000</v>
      </c>
      <c r="L12" s="89">
        <f t="shared" si="1"/>
        <v>76000</v>
      </c>
      <c r="M12" s="89">
        <f t="shared" si="1"/>
        <v>65700</v>
      </c>
      <c r="N12" s="89">
        <f t="shared" si="0"/>
        <v>3390830</v>
      </c>
    </row>
    <row r="13" spans="1:14" x14ac:dyDescent="0.2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>
        <f t="shared" si="0"/>
        <v>0</v>
      </c>
    </row>
    <row r="14" spans="1:14" x14ac:dyDescent="0.25">
      <c r="A14" s="89" t="s">
        <v>223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>
        <f t="shared" si="0"/>
        <v>0</v>
      </c>
    </row>
    <row r="15" spans="1:14" x14ac:dyDescent="0.25">
      <c r="A15" s="89">
        <v>10116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>
        <f t="shared" si="0"/>
        <v>0</v>
      </c>
    </row>
    <row r="16" spans="1:14" x14ac:dyDescent="0.25">
      <c r="A16" s="89">
        <v>2210</v>
      </c>
      <c r="B16" s="89"/>
      <c r="C16" s="89">
        <v>100000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>
        <f t="shared" si="0"/>
        <v>100000</v>
      </c>
    </row>
    <row r="17" spans="1:14" x14ac:dyDescent="0.25">
      <c r="A17" s="89">
        <v>2240</v>
      </c>
      <c r="B17" s="89"/>
      <c r="C17" s="89">
        <v>15000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>
        <f t="shared" si="0"/>
        <v>15000</v>
      </c>
    </row>
    <row r="18" spans="1:14" x14ac:dyDescent="0.25">
      <c r="A18" s="89">
        <v>2250</v>
      </c>
      <c r="B18" s="89"/>
      <c r="C18" s="89">
        <v>5000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>
        <f t="shared" si="0"/>
        <v>5000</v>
      </c>
    </row>
    <row r="19" spans="1:14" x14ac:dyDescent="0.25">
      <c r="A19" s="89">
        <v>2800</v>
      </c>
      <c r="B19" s="89"/>
      <c r="C19" s="89">
        <v>3000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>
        <f t="shared" si="0"/>
        <v>3000</v>
      </c>
    </row>
    <row r="20" spans="1:14" ht="4.5" customHeight="1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>
        <f t="shared" si="0"/>
        <v>0</v>
      </c>
    </row>
    <row r="21" spans="1:14" x14ac:dyDescent="0.25">
      <c r="A21" s="89">
        <v>70101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>
        <f t="shared" si="0"/>
        <v>0</v>
      </c>
    </row>
    <row r="22" spans="1:14" x14ac:dyDescent="0.25">
      <c r="A22" s="89">
        <v>2111</v>
      </c>
      <c r="B22" s="89"/>
      <c r="C22" s="89"/>
      <c r="D22" s="89"/>
      <c r="E22" s="89"/>
      <c r="F22" s="89"/>
      <c r="G22" s="89"/>
      <c r="H22" s="89">
        <v>73370</v>
      </c>
      <c r="I22" s="89">
        <v>73370</v>
      </c>
      <c r="J22" s="89">
        <v>73370</v>
      </c>
      <c r="K22" s="89">
        <v>47690</v>
      </c>
      <c r="L22" s="89">
        <v>47690</v>
      </c>
      <c r="M22" s="89">
        <v>41900</v>
      </c>
      <c r="N22" s="89">
        <f t="shared" si="0"/>
        <v>357390</v>
      </c>
    </row>
    <row r="23" spans="1:14" x14ac:dyDescent="0.25">
      <c r="A23" s="89">
        <v>2120</v>
      </c>
      <c r="B23" s="89"/>
      <c r="C23" s="89"/>
      <c r="D23" s="89"/>
      <c r="E23" s="89"/>
      <c r="F23" s="89"/>
      <c r="G23" s="89"/>
      <c r="H23" s="89">
        <v>26630</v>
      </c>
      <c r="I23" s="89">
        <v>26630</v>
      </c>
      <c r="J23" s="89">
        <v>26630</v>
      </c>
      <c r="K23" s="89">
        <v>17310</v>
      </c>
      <c r="L23" s="89">
        <v>17310</v>
      </c>
      <c r="M23" s="89">
        <v>15200</v>
      </c>
      <c r="N23" s="89">
        <f t="shared" si="0"/>
        <v>129710</v>
      </c>
    </row>
    <row r="24" spans="1:14" ht="4.5" customHeight="1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>
        <f t="shared" si="0"/>
        <v>0</v>
      </c>
    </row>
    <row r="25" spans="1:14" x14ac:dyDescent="0.25">
      <c r="A25" s="89">
        <v>90412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>
        <f t="shared" si="0"/>
        <v>0</v>
      </c>
    </row>
    <row r="26" spans="1:14" x14ac:dyDescent="0.25">
      <c r="A26" s="89">
        <v>2730</v>
      </c>
      <c r="B26" s="89"/>
      <c r="C26" s="89">
        <v>7600</v>
      </c>
      <c r="D26" s="89">
        <v>12800</v>
      </c>
      <c r="E26" s="89"/>
      <c r="F26" s="89">
        <v>1800</v>
      </c>
      <c r="G26" s="89">
        <v>1800</v>
      </c>
      <c r="H26" s="89"/>
      <c r="I26" s="89"/>
      <c r="J26" s="89"/>
      <c r="K26" s="89"/>
      <c r="L26" s="89"/>
      <c r="M26" s="89"/>
      <c r="N26" s="89">
        <f t="shared" si="0"/>
        <v>24000</v>
      </c>
    </row>
    <row r="27" spans="1:14" ht="5.25" customHeight="1" x14ac:dyDescent="0.2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>
        <f t="shared" si="0"/>
        <v>0</v>
      </c>
    </row>
    <row r="28" spans="1:14" x14ac:dyDescent="0.25">
      <c r="A28" s="89">
        <v>100202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>
        <f t="shared" si="0"/>
        <v>0</v>
      </c>
    </row>
    <row r="29" spans="1:14" x14ac:dyDescent="0.25">
      <c r="A29" s="89">
        <v>2610</v>
      </c>
      <c r="B29" s="89"/>
      <c r="C29" s="89"/>
      <c r="D29" s="89">
        <v>400690</v>
      </c>
      <c r="E29" s="89"/>
      <c r="F29" s="89"/>
      <c r="G29" s="89"/>
      <c r="H29" s="89"/>
      <c r="I29" s="89"/>
      <c r="J29" s="89"/>
      <c r="K29" s="89"/>
      <c r="L29" s="89"/>
      <c r="M29" s="89"/>
      <c r="N29" s="89">
        <f t="shared" si="0"/>
        <v>400690</v>
      </c>
    </row>
    <row r="30" spans="1:14" ht="6" customHeight="1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>
        <f t="shared" si="0"/>
        <v>0</v>
      </c>
    </row>
    <row r="31" spans="1:14" x14ac:dyDescent="0.25">
      <c r="A31" s="89">
        <v>100203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>
        <f t="shared" si="0"/>
        <v>0</v>
      </c>
    </row>
    <row r="32" spans="1:14" x14ac:dyDescent="0.25">
      <c r="A32" s="89">
        <v>2210</v>
      </c>
      <c r="B32" s="89"/>
      <c r="C32" s="89"/>
      <c r="D32" s="89">
        <v>90000</v>
      </c>
      <c r="E32" s="89"/>
      <c r="F32" s="89"/>
      <c r="G32" s="89"/>
      <c r="H32" s="89"/>
      <c r="I32" s="89"/>
      <c r="J32" s="89"/>
      <c r="K32" s="89"/>
      <c r="L32" s="89"/>
      <c r="M32" s="89"/>
      <c r="N32" s="89">
        <f t="shared" si="0"/>
        <v>90000</v>
      </c>
    </row>
    <row r="33" spans="1:14" x14ac:dyDescent="0.25">
      <c r="A33" s="89">
        <v>2240</v>
      </c>
      <c r="B33" s="89"/>
      <c r="C33" s="89"/>
      <c r="D33" s="89">
        <v>410000</v>
      </c>
      <c r="E33" s="89"/>
      <c r="F33" s="89"/>
      <c r="G33" s="89"/>
      <c r="H33" s="89"/>
      <c r="I33" s="89"/>
      <c r="J33" s="89"/>
      <c r="K33" s="89"/>
      <c r="L33" s="89"/>
      <c r="M33" s="89"/>
      <c r="N33" s="89">
        <f t="shared" si="0"/>
        <v>410000</v>
      </c>
    </row>
    <row r="34" spans="1:14" ht="5.25" customHeight="1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>
        <f t="shared" si="0"/>
        <v>0</v>
      </c>
    </row>
    <row r="35" spans="1:14" x14ac:dyDescent="0.25">
      <c r="A35" s="89">
        <v>170703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>
        <f t="shared" si="0"/>
        <v>0</v>
      </c>
    </row>
    <row r="36" spans="1:14" x14ac:dyDescent="0.25">
      <c r="A36" s="89">
        <v>2240</v>
      </c>
      <c r="B36" s="89"/>
      <c r="C36" s="89"/>
      <c r="D36" s="89">
        <v>99000</v>
      </c>
      <c r="E36" s="89"/>
      <c r="F36" s="89"/>
      <c r="G36" s="89"/>
      <c r="H36" s="89"/>
      <c r="I36" s="89"/>
      <c r="J36" s="89"/>
      <c r="K36" s="89"/>
      <c r="L36" s="89"/>
      <c r="M36" s="89"/>
      <c r="N36" s="89">
        <f t="shared" si="0"/>
        <v>99000</v>
      </c>
    </row>
    <row r="37" spans="1:14" ht="4.5" customHeight="1" x14ac:dyDescent="0.2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>
        <f t="shared" si="0"/>
        <v>0</v>
      </c>
    </row>
    <row r="38" spans="1:14" x14ac:dyDescent="0.25">
      <c r="A38" s="89">
        <v>250404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>
        <f t="shared" si="0"/>
        <v>0</v>
      </c>
    </row>
    <row r="39" spans="1:14" x14ac:dyDescent="0.25">
      <c r="A39" s="89">
        <v>2210</v>
      </c>
      <c r="B39" s="89"/>
      <c r="C39" s="89"/>
      <c r="D39" s="89">
        <v>250000</v>
      </c>
      <c r="E39" s="89"/>
      <c r="F39" s="89"/>
      <c r="G39" s="89"/>
      <c r="H39" s="89"/>
      <c r="I39" s="89"/>
      <c r="J39" s="89"/>
      <c r="K39" s="89"/>
      <c r="L39" s="89"/>
      <c r="M39" s="89"/>
      <c r="N39" s="89">
        <f t="shared" si="0"/>
        <v>250000</v>
      </c>
    </row>
    <row r="40" spans="1:14" x14ac:dyDescent="0.25">
      <c r="A40" s="89">
        <v>2240</v>
      </c>
      <c r="B40" s="89"/>
      <c r="C40" s="89"/>
      <c r="D40" s="89">
        <v>100000</v>
      </c>
      <c r="E40" s="89"/>
      <c r="F40" s="89"/>
      <c r="G40" s="89"/>
      <c r="H40" s="89"/>
      <c r="I40" s="89"/>
      <c r="J40" s="89"/>
      <c r="K40" s="89"/>
      <c r="L40" s="89"/>
      <c r="M40" s="89"/>
      <c r="N40" s="89">
        <f t="shared" si="0"/>
        <v>100000</v>
      </c>
    </row>
    <row r="41" spans="1:14" ht="5.25" customHeight="1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>
        <f t="shared" si="0"/>
        <v>0</v>
      </c>
    </row>
    <row r="42" spans="1:14" x14ac:dyDescent="0.25">
      <c r="A42" s="89">
        <v>110204</v>
      </c>
      <c r="B42" s="89"/>
      <c r="C42" s="89"/>
      <c r="D42" s="89"/>
      <c r="E42" s="89"/>
      <c r="F42" s="89"/>
      <c r="G42" s="89"/>
      <c r="H42" s="89">
        <v>11010</v>
      </c>
      <c r="I42" s="89">
        <v>11010</v>
      </c>
      <c r="J42" s="89">
        <v>11010</v>
      </c>
      <c r="K42" s="89">
        <v>8070</v>
      </c>
      <c r="L42" s="89">
        <v>8070</v>
      </c>
      <c r="M42" s="89">
        <v>6310</v>
      </c>
      <c r="N42" s="89">
        <f t="shared" si="0"/>
        <v>55480</v>
      </c>
    </row>
    <row r="43" spans="1:14" x14ac:dyDescent="0.25">
      <c r="A43" s="89">
        <v>2111</v>
      </c>
      <c r="B43" s="89"/>
      <c r="C43" s="89"/>
      <c r="D43" s="89"/>
      <c r="E43" s="89"/>
      <c r="F43" s="89"/>
      <c r="G43" s="89"/>
      <c r="H43" s="89">
        <v>3990</v>
      </c>
      <c r="I43" s="89">
        <v>3990</v>
      </c>
      <c r="J43" s="89">
        <v>3990</v>
      </c>
      <c r="K43" s="89">
        <v>2930</v>
      </c>
      <c r="L43" s="89">
        <v>2930</v>
      </c>
      <c r="M43" s="89">
        <v>2290</v>
      </c>
      <c r="N43" s="89">
        <f t="shared" si="0"/>
        <v>20120</v>
      </c>
    </row>
    <row r="44" spans="1:14" x14ac:dyDescent="0.25">
      <c r="A44" s="89">
        <v>2120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>
        <f t="shared" si="0"/>
        <v>0</v>
      </c>
    </row>
    <row r="45" spans="1:14" x14ac:dyDescent="0.25">
      <c r="A45" s="90">
        <v>2272</v>
      </c>
      <c r="B45" s="89"/>
      <c r="C45" s="89"/>
      <c r="D45" s="89">
        <v>-3400</v>
      </c>
      <c r="E45" s="89"/>
      <c r="F45" s="89">
        <v>-1800</v>
      </c>
      <c r="G45" s="89">
        <v>-1800</v>
      </c>
      <c r="H45" s="89"/>
      <c r="I45" s="89"/>
      <c r="J45" s="89"/>
      <c r="K45" s="89"/>
      <c r="L45" s="89"/>
      <c r="M45" s="89"/>
      <c r="N45" s="89">
        <f t="shared" si="0"/>
        <v>-7000</v>
      </c>
    </row>
    <row r="46" spans="1:14" ht="6" customHeight="1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>
        <f t="shared" si="0"/>
        <v>0</v>
      </c>
    </row>
    <row r="47" spans="1:14" x14ac:dyDescent="0.25">
      <c r="A47" s="89">
        <v>100101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>
        <f t="shared" si="0"/>
        <v>0</v>
      </c>
    </row>
    <row r="48" spans="1:14" x14ac:dyDescent="0.25">
      <c r="A48" s="89">
        <v>2240</v>
      </c>
      <c r="B48" s="89"/>
      <c r="C48" s="89"/>
      <c r="D48" s="89"/>
      <c r="E48" s="89"/>
      <c r="F48" s="89">
        <v>12000</v>
      </c>
      <c r="G48" s="89"/>
      <c r="H48" s="89"/>
      <c r="I48" s="89"/>
      <c r="J48" s="89"/>
      <c r="K48" s="89"/>
      <c r="L48" s="89"/>
      <c r="M48" s="89"/>
      <c r="N48" s="89">
        <f t="shared" si="0"/>
        <v>12000</v>
      </c>
    </row>
    <row r="49" spans="1:14" ht="3.75" customHeight="1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>
        <f t="shared" si="0"/>
        <v>0</v>
      </c>
    </row>
    <row r="50" spans="1:14" x14ac:dyDescent="0.25">
      <c r="A50" s="89" t="s">
        <v>230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>
        <f t="shared" si="0"/>
        <v>0</v>
      </c>
    </row>
    <row r="51" spans="1:14" x14ac:dyDescent="0.25">
      <c r="A51" s="89"/>
      <c r="B51" s="89"/>
      <c r="C51" s="89">
        <f>SUM(C16:C48)</f>
        <v>130600</v>
      </c>
      <c r="D51" s="89">
        <f t="shared" ref="D51:M51" si="2">SUM(D16:D48)</f>
        <v>1359090</v>
      </c>
      <c r="E51" s="89">
        <f t="shared" si="2"/>
        <v>0</v>
      </c>
      <c r="F51" s="89">
        <f t="shared" si="2"/>
        <v>12000</v>
      </c>
      <c r="G51" s="89">
        <f t="shared" si="2"/>
        <v>0</v>
      </c>
      <c r="H51" s="89">
        <f t="shared" si="2"/>
        <v>115000</v>
      </c>
      <c r="I51" s="89">
        <f t="shared" si="2"/>
        <v>115000</v>
      </c>
      <c r="J51" s="89">
        <f t="shared" si="2"/>
        <v>115000</v>
      </c>
      <c r="K51" s="89">
        <f t="shared" si="2"/>
        <v>76000</v>
      </c>
      <c r="L51" s="89">
        <f t="shared" si="2"/>
        <v>76000</v>
      </c>
      <c r="M51" s="89">
        <f t="shared" si="2"/>
        <v>65700</v>
      </c>
      <c r="N51" s="89">
        <f t="shared" si="0"/>
        <v>2064390</v>
      </c>
    </row>
    <row r="52" spans="1:14" x14ac:dyDescent="0.25">
      <c r="A52" s="89" t="s">
        <v>231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>
        <f t="shared" si="0"/>
        <v>0</v>
      </c>
    </row>
    <row r="53" spans="1:14" x14ac:dyDescent="0.25">
      <c r="A53" s="89">
        <v>208400</v>
      </c>
      <c r="B53" s="89"/>
      <c r="C53" s="89">
        <f>C51-C12</f>
        <v>0</v>
      </c>
      <c r="D53" s="89">
        <f t="shared" ref="D53:M53" si="3">D51-D12</f>
        <v>-897010</v>
      </c>
      <c r="E53" s="89">
        <f t="shared" si="3"/>
        <v>-183130</v>
      </c>
      <c r="F53" s="89">
        <f t="shared" si="3"/>
        <v>-93900</v>
      </c>
      <c r="G53" s="89">
        <f t="shared" si="3"/>
        <v>-152400</v>
      </c>
      <c r="H53" s="89">
        <f t="shared" si="3"/>
        <v>0</v>
      </c>
      <c r="I53" s="89">
        <f t="shared" si="3"/>
        <v>0</v>
      </c>
      <c r="J53" s="89">
        <f t="shared" si="3"/>
        <v>0</v>
      </c>
      <c r="K53" s="89">
        <f t="shared" si="3"/>
        <v>0</v>
      </c>
      <c r="L53" s="89">
        <f t="shared" si="3"/>
        <v>0</v>
      </c>
      <c r="M53" s="89">
        <f t="shared" si="3"/>
        <v>0</v>
      </c>
      <c r="N53" s="89">
        <f t="shared" si="0"/>
        <v>-1326440</v>
      </c>
    </row>
    <row r="54" spans="1:14" ht="6" customHeight="1" x14ac:dyDescent="0.25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>
        <f t="shared" si="0"/>
        <v>0</v>
      </c>
    </row>
    <row r="55" spans="1:14" x14ac:dyDescent="0.25">
      <c r="A55" s="89">
        <v>150101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>
        <f t="shared" si="0"/>
        <v>0</v>
      </c>
    </row>
    <row r="56" spans="1:14" x14ac:dyDescent="0.25">
      <c r="A56" s="89">
        <v>3122</v>
      </c>
      <c r="B56" s="89"/>
      <c r="C56" s="89"/>
      <c r="D56" s="89">
        <v>275000</v>
      </c>
      <c r="E56" s="89"/>
      <c r="F56" s="89"/>
      <c r="G56" s="89"/>
      <c r="H56" s="89"/>
      <c r="I56" s="89"/>
      <c r="J56" s="89"/>
      <c r="K56" s="89"/>
      <c r="L56" s="89"/>
      <c r="M56" s="89"/>
      <c r="N56" s="89">
        <f t="shared" si="0"/>
        <v>275000</v>
      </c>
    </row>
    <row r="57" spans="1:14" x14ac:dyDescent="0.25">
      <c r="A57" s="89">
        <v>3142</v>
      </c>
      <c r="B57" s="89"/>
      <c r="C57" s="89"/>
      <c r="D57" s="89">
        <v>100000</v>
      </c>
      <c r="E57" s="89"/>
      <c r="F57" s="89"/>
      <c r="G57" s="89"/>
      <c r="H57" s="89"/>
      <c r="I57" s="89"/>
      <c r="J57" s="89"/>
      <c r="K57" s="89"/>
      <c r="L57" s="89"/>
      <c r="M57" s="89"/>
      <c r="N57" s="89">
        <f t="shared" si="0"/>
        <v>100000</v>
      </c>
    </row>
    <row r="58" spans="1:14" ht="4.5" customHeight="1" x14ac:dyDescent="0.25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>
        <f t="shared" si="0"/>
        <v>0</v>
      </c>
    </row>
    <row r="59" spans="1:14" x14ac:dyDescent="0.25">
      <c r="A59" s="89">
        <v>100203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>
        <f t="shared" si="0"/>
        <v>0</v>
      </c>
    </row>
    <row r="60" spans="1:14" x14ac:dyDescent="0.25">
      <c r="A60" s="89">
        <v>3110</v>
      </c>
      <c r="B60" s="89"/>
      <c r="C60" s="89"/>
      <c r="D60" s="89">
        <v>122700</v>
      </c>
      <c r="E60" s="89"/>
      <c r="F60" s="89"/>
      <c r="G60" s="89"/>
      <c r="H60" s="89"/>
      <c r="I60" s="89"/>
      <c r="J60" s="89"/>
      <c r="K60" s="89"/>
      <c r="L60" s="89"/>
      <c r="M60" s="89"/>
      <c r="N60" s="89">
        <f t="shared" si="0"/>
        <v>122700</v>
      </c>
    </row>
    <row r="61" spans="1:14" x14ac:dyDescent="0.25">
      <c r="A61" s="89">
        <v>3132</v>
      </c>
      <c r="B61" s="89"/>
      <c r="C61" s="89"/>
      <c r="D61" s="89">
        <v>99310</v>
      </c>
      <c r="E61" s="89">
        <v>183130</v>
      </c>
      <c r="F61" s="89">
        <v>59360</v>
      </c>
      <c r="G61" s="89"/>
      <c r="H61" s="89"/>
      <c r="I61" s="89"/>
      <c r="J61" s="89"/>
      <c r="K61" s="89"/>
      <c r="L61" s="89"/>
      <c r="M61" s="89"/>
      <c r="N61" s="89">
        <f t="shared" si="0"/>
        <v>341800</v>
      </c>
    </row>
    <row r="62" spans="1:14" ht="4.5" customHeight="1" x14ac:dyDescent="0.25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>
        <f t="shared" si="0"/>
        <v>0</v>
      </c>
    </row>
    <row r="63" spans="1:14" x14ac:dyDescent="0.25">
      <c r="A63" s="89">
        <v>100202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>
        <f t="shared" si="0"/>
        <v>0</v>
      </c>
    </row>
    <row r="64" spans="1:14" x14ac:dyDescent="0.25">
      <c r="A64" s="89">
        <v>3210</v>
      </c>
      <c r="B64" s="89"/>
      <c r="C64" s="89"/>
      <c r="D64" s="89"/>
      <c r="E64" s="89"/>
      <c r="F64" s="89">
        <v>34540</v>
      </c>
      <c r="G64" s="89">
        <v>80438</v>
      </c>
      <c r="H64" s="89"/>
      <c r="I64" s="89"/>
      <c r="J64" s="89"/>
      <c r="K64" s="89"/>
      <c r="L64" s="89"/>
      <c r="M64" s="89"/>
      <c r="N64" s="89">
        <f t="shared" si="0"/>
        <v>114978</v>
      </c>
    </row>
    <row r="65" spans="1:14" ht="5.25" customHeight="1" x14ac:dyDescent="0.25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>
        <f t="shared" si="0"/>
        <v>0</v>
      </c>
    </row>
    <row r="66" spans="1:14" x14ac:dyDescent="0.25">
      <c r="A66" s="89">
        <v>240604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>
        <f t="shared" si="0"/>
        <v>0</v>
      </c>
    </row>
    <row r="67" spans="1:14" x14ac:dyDescent="0.25">
      <c r="A67" s="89">
        <v>3132</v>
      </c>
      <c r="B67" s="89"/>
      <c r="C67" s="89"/>
      <c r="D67" s="89">
        <v>300000</v>
      </c>
      <c r="E67" s="89"/>
      <c r="F67" s="89"/>
      <c r="G67" s="89">
        <v>71962</v>
      </c>
      <c r="H67" s="89"/>
      <c r="I67" s="89"/>
      <c r="J67" s="89"/>
      <c r="K67" s="89"/>
      <c r="L67" s="89"/>
      <c r="M67" s="89"/>
      <c r="N67" s="89">
        <f t="shared" si="0"/>
        <v>371962</v>
      </c>
    </row>
    <row r="68" spans="1:14" ht="4.5" customHeight="1" x14ac:dyDescent="0.25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>
        <f t="shared" si="0"/>
        <v>0</v>
      </c>
    </row>
    <row r="69" spans="1:14" x14ac:dyDescent="0.25">
      <c r="A69" s="89" t="s">
        <v>38</v>
      </c>
      <c r="B69" s="89"/>
      <c r="C69" s="89"/>
      <c r="D69" s="89">
        <f>SUM(D56:D67)</f>
        <v>897010</v>
      </c>
      <c r="E69" s="89">
        <f t="shared" ref="E69:M69" si="4">SUM(E56:E67)</f>
        <v>183130</v>
      </c>
      <c r="F69" s="89">
        <f t="shared" si="4"/>
        <v>93900</v>
      </c>
      <c r="G69" s="89">
        <f t="shared" si="4"/>
        <v>152400</v>
      </c>
      <c r="H69" s="89">
        <f t="shared" si="4"/>
        <v>0</v>
      </c>
      <c r="I69" s="89">
        <f t="shared" si="4"/>
        <v>0</v>
      </c>
      <c r="J69" s="89">
        <f t="shared" si="4"/>
        <v>0</v>
      </c>
      <c r="K69" s="89">
        <f t="shared" si="4"/>
        <v>0</v>
      </c>
      <c r="L69" s="89">
        <f t="shared" si="4"/>
        <v>0</v>
      </c>
      <c r="M69" s="89">
        <f t="shared" si="4"/>
        <v>0</v>
      </c>
      <c r="N69" s="89">
        <f t="shared" ref="N69:N73" si="5">SUM(B69:M69)</f>
        <v>1326440</v>
      </c>
    </row>
    <row r="70" spans="1:14" x14ac:dyDescent="0.2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>
        <f t="shared" si="5"/>
        <v>0</v>
      </c>
    </row>
    <row r="71" spans="1:14" x14ac:dyDescent="0.25">
      <c r="A71" s="89">
        <v>41035000</v>
      </c>
      <c r="B71" s="89"/>
      <c r="C71" s="89"/>
      <c r="D71" s="89"/>
      <c r="E71" s="89"/>
      <c r="F71" s="89"/>
      <c r="G71" s="89">
        <v>300000</v>
      </c>
      <c r="H71" s="89"/>
      <c r="I71" s="89"/>
      <c r="J71" s="89"/>
      <c r="K71" s="89"/>
      <c r="L71" s="89"/>
      <c r="M71" s="89"/>
      <c r="N71" s="89">
        <f t="shared" si="5"/>
        <v>300000</v>
      </c>
    </row>
    <row r="72" spans="1:14" x14ac:dyDescent="0.25">
      <c r="A72" s="89">
        <v>100203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>
        <f t="shared" si="5"/>
        <v>0</v>
      </c>
    </row>
    <row r="73" spans="1:14" x14ac:dyDescent="0.25">
      <c r="A73" s="89">
        <v>3132</v>
      </c>
      <c r="B73" s="89"/>
      <c r="C73" s="89"/>
      <c r="D73" s="89"/>
      <c r="E73" s="89"/>
      <c r="F73" s="89"/>
      <c r="G73" s="89">
        <v>300000</v>
      </c>
      <c r="H73" s="89"/>
      <c r="I73" s="89"/>
      <c r="J73" s="89"/>
      <c r="K73" s="89"/>
      <c r="L73" s="89"/>
      <c r="M73" s="89"/>
      <c r="N73" s="89">
        <f t="shared" si="5"/>
        <v>300000</v>
      </c>
    </row>
  </sheetData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додаток 1</vt:lpstr>
      <vt:lpstr>додаток 2</vt:lpstr>
      <vt:lpstr>додаток 3</vt:lpstr>
      <vt:lpstr>додаток 4</vt:lpstr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DNA7 X86</cp:lastModifiedBy>
  <cp:lastPrinted>2015-07-10T14:36:10Z</cp:lastPrinted>
  <dcterms:created xsi:type="dcterms:W3CDTF">2012-01-01T19:26:23Z</dcterms:created>
  <dcterms:modified xsi:type="dcterms:W3CDTF">2015-07-10T14:36:33Z</dcterms:modified>
</cp:coreProperties>
</file>