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nev\Documents\СЕСІЇ\10 сесія\"/>
    </mc:Choice>
  </mc:AlternateContent>
  <bookViews>
    <workbookView xWindow="0" yWindow="0" windowWidth="28800" windowHeight="12345" activeTab="5"/>
  </bookViews>
  <sheets>
    <sheet name="додаток 1" sheetId="1" r:id="rId1"/>
    <sheet name="додаток 2" sheetId="10" r:id="rId2"/>
    <sheet name="додаток 3" sheetId="2" r:id="rId3"/>
    <sheet name="додаток 4" sheetId="4" r:id="rId4"/>
    <sheet name="додаток 5" sheetId="7" r:id="rId5"/>
    <sheet name="додаток 6" sheetId="8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N44" i="2" l="1"/>
  <c r="J44" i="2" s="1"/>
  <c r="O43" i="2"/>
  <c r="M43" i="2"/>
  <c r="L43" i="2"/>
  <c r="K43" i="2"/>
  <c r="H43" i="2"/>
  <c r="G43" i="2"/>
  <c r="F43" i="2"/>
  <c r="E43" i="2"/>
  <c r="F34" i="7"/>
  <c r="J14" i="2"/>
  <c r="E12" i="2"/>
  <c r="N43" i="2" l="1"/>
  <c r="J43" i="2"/>
  <c r="P44" i="2"/>
  <c r="P43" i="2" s="1"/>
  <c r="J41" i="2"/>
  <c r="N46" i="2"/>
  <c r="N47" i="2"/>
  <c r="N23" i="2"/>
  <c r="J23" i="2"/>
  <c r="P23" i="2" s="1"/>
  <c r="F30" i="7"/>
  <c r="F38" i="7" s="1"/>
  <c r="I32" i="7"/>
  <c r="F12" i="7"/>
  <c r="F15" i="7" s="1"/>
  <c r="I20" i="7"/>
  <c r="E36" i="2"/>
  <c r="N21" i="2"/>
  <c r="N22" i="2"/>
  <c r="N24" i="2"/>
  <c r="J21" i="2"/>
  <c r="J22" i="2"/>
  <c r="J24" i="2"/>
  <c r="E39" i="2" l="1"/>
  <c r="P39" i="2" s="1"/>
  <c r="P38" i="2" s="1"/>
  <c r="O38" i="2"/>
  <c r="N38" i="2"/>
  <c r="M38" i="2"/>
  <c r="L38" i="2"/>
  <c r="K38" i="2"/>
  <c r="J38" i="2"/>
  <c r="H38" i="2"/>
  <c r="G38" i="2"/>
  <c r="F38" i="2"/>
  <c r="E38" i="2" l="1"/>
  <c r="H11" i="8"/>
  <c r="G11" i="8"/>
  <c r="I17" i="8"/>
  <c r="I18" i="8"/>
  <c r="I13" i="8"/>
  <c r="I14" i="8"/>
  <c r="I28" i="7"/>
  <c r="I45" i="7"/>
  <c r="I47" i="7"/>
  <c r="F44" i="7"/>
  <c r="F46" i="7"/>
  <c r="I46" i="7" s="1"/>
  <c r="F27" i="7"/>
  <c r="I27" i="7" s="1"/>
  <c r="F17" i="2"/>
  <c r="E17" i="2" s="1"/>
  <c r="K17" i="2"/>
  <c r="J17" i="2" s="1"/>
  <c r="F48" i="7" l="1"/>
  <c r="I48" i="7" s="1"/>
  <c r="I44" i="7"/>
  <c r="P17" i="2"/>
  <c r="I12" i="8" l="1"/>
  <c r="I24" i="7"/>
  <c r="I26" i="7"/>
  <c r="F25" i="7"/>
  <c r="F23" i="7"/>
  <c r="P22" i="2"/>
  <c r="D53" i="1"/>
  <c r="C53" i="1" s="1"/>
  <c r="C54" i="1"/>
  <c r="C55" i="1"/>
  <c r="C56" i="1"/>
  <c r="N37" i="2"/>
  <c r="J37" i="2" s="1"/>
  <c r="J35" i="2" s="1"/>
  <c r="J46" i="2"/>
  <c r="J47" i="2"/>
  <c r="F45" i="2"/>
  <c r="G45" i="2"/>
  <c r="H45" i="2"/>
  <c r="I45" i="2"/>
  <c r="I49" i="2" s="1"/>
  <c r="K45" i="2"/>
  <c r="L45" i="2"/>
  <c r="M45" i="2"/>
  <c r="O45" i="2"/>
  <c r="E46" i="2"/>
  <c r="N12" i="2"/>
  <c r="J12" i="2" s="1"/>
  <c r="J11" i="2" s="1"/>
  <c r="D50" i="1"/>
  <c r="I34" i="7"/>
  <c r="I35" i="7"/>
  <c r="I18" i="7"/>
  <c r="C25" i="10"/>
  <c r="E68" i="1"/>
  <c r="C68" i="1" s="1"/>
  <c r="H20" i="8"/>
  <c r="C32" i="10"/>
  <c r="K11" i="2"/>
  <c r="L11" i="2"/>
  <c r="M11" i="2"/>
  <c r="N11" i="2"/>
  <c r="O11" i="2"/>
  <c r="G11" i="2"/>
  <c r="H11" i="2"/>
  <c r="L13" i="2"/>
  <c r="M13" i="2"/>
  <c r="N13" i="2"/>
  <c r="O13" i="2"/>
  <c r="J13" i="2"/>
  <c r="G15" i="2"/>
  <c r="H15" i="2"/>
  <c r="J15" i="2"/>
  <c r="K15" i="2"/>
  <c r="L15" i="2"/>
  <c r="M15" i="2"/>
  <c r="N15" i="2"/>
  <c r="O15" i="2"/>
  <c r="E16" i="2"/>
  <c r="P16" i="2" s="1"/>
  <c r="F18" i="2"/>
  <c r="E18" i="2" s="1"/>
  <c r="P18" i="2" s="1"/>
  <c r="E19" i="2"/>
  <c r="P19" i="2" s="1"/>
  <c r="M20" i="2"/>
  <c r="P21" i="2"/>
  <c r="E25" i="2"/>
  <c r="G20" i="2"/>
  <c r="H20" i="2"/>
  <c r="K20" i="2"/>
  <c r="L20" i="2"/>
  <c r="O20" i="2"/>
  <c r="E26" i="2"/>
  <c r="P26" i="2" s="1"/>
  <c r="J27" i="2"/>
  <c r="K27" i="2"/>
  <c r="L27" i="2"/>
  <c r="M27" i="2"/>
  <c r="N27" i="2"/>
  <c r="O27" i="2"/>
  <c r="H27" i="2"/>
  <c r="G29" i="2"/>
  <c r="H29" i="2"/>
  <c r="J29" i="2"/>
  <c r="K29" i="2"/>
  <c r="L29" i="2"/>
  <c r="M29" i="2"/>
  <c r="N29" i="2"/>
  <c r="O29" i="2"/>
  <c r="F29" i="2"/>
  <c r="E31" i="2"/>
  <c r="G31" i="2"/>
  <c r="H31" i="2"/>
  <c r="K31" i="2"/>
  <c r="L31" i="2"/>
  <c r="M31" i="2"/>
  <c r="N32" i="2"/>
  <c r="G33" i="2"/>
  <c r="H33" i="2"/>
  <c r="J33" i="2"/>
  <c r="K33" i="2"/>
  <c r="L33" i="2"/>
  <c r="M33" i="2"/>
  <c r="N33" i="2"/>
  <c r="O33" i="2"/>
  <c r="F33" i="2"/>
  <c r="G35" i="2"/>
  <c r="H35" i="2"/>
  <c r="K35" i="2"/>
  <c r="L35" i="2"/>
  <c r="M35" i="2"/>
  <c r="N35" i="2"/>
  <c r="O35" i="2"/>
  <c r="P36" i="2"/>
  <c r="F35" i="2"/>
  <c r="G40" i="2"/>
  <c r="H40" i="2"/>
  <c r="K40" i="2"/>
  <c r="L40" i="2"/>
  <c r="M40" i="2"/>
  <c r="P41" i="2"/>
  <c r="E42" i="2"/>
  <c r="E48" i="2"/>
  <c r="E50" i="2"/>
  <c r="G50" i="2"/>
  <c r="H50" i="2"/>
  <c r="J50" i="2"/>
  <c r="K50" i="2"/>
  <c r="L50" i="2"/>
  <c r="M50" i="2"/>
  <c r="N50" i="2"/>
  <c r="O50" i="2"/>
  <c r="P50" i="2"/>
  <c r="F67" i="1"/>
  <c r="D67" i="1"/>
  <c r="F28" i="10"/>
  <c r="E28" i="10"/>
  <c r="D28" i="10"/>
  <c r="C28" i="10"/>
  <c r="F16" i="10"/>
  <c r="E16" i="10"/>
  <c r="D16" i="10"/>
  <c r="C16" i="10"/>
  <c r="L49" i="2" l="1"/>
  <c r="L52" i="2" s="1"/>
  <c r="M49" i="2"/>
  <c r="M52" i="2" s="1"/>
  <c r="I23" i="7"/>
  <c r="F29" i="7"/>
  <c r="I29" i="7" s="1"/>
  <c r="I25" i="7"/>
  <c r="P46" i="2"/>
  <c r="E37" i="2"/>
  <c r="P37" i="2" s="1"/>
  <c r="P35" i="2" s="1"/>
  <c r="E30" i="2"/>
  <c r="P30" i="2" s="1"/>
  <c r="P29" i="2" s="1"/>
  <c r="N25" i="2"/>
  <c r="N20" i="2" s="1"/>
  <c r="E34" i="2"/>
  <c r="P34" i="2" s="1"/>
  <c r="P33" i="2" s="1"/>
  <c r="F20" i="2"/>
  <c r="E47" i="2"/>
  <c r="E24" i="2"/>
  <c r="P24" i="2" s="1"/>
  <c r="F15" i="2"/>
  <c r="P12" i="2"/>
  <c r="P11" i="2" s="1"/>
  <c r="E11" i="2"/>
  <c r="N31" i="2"/>
  <c r="J32" i="2"/>
  <c r="E40" i="2"/>
  <c r="F40" i="2"/>
  <c r="O31" i="2"/>
  <c r="J25" i="2"/>
  <c r="J20" i="2" s="1"/>
  <c r="K13" i="2"/>
  <c r="F11" i="2"/>
  <c r="E15" i="2"/>
  <c r="N48" i="2"/>
  <c r="N45" i="2" s="1"/>
  <c r="K49" i="2" l="1"/>
  <c r="K52" i="2" s="1"/>
  <c r="P15" i="2"/>
  <c r="P47" i="2"/>
  <c r="E45" i="2"/>
  <c r="E29" i="2"/>
  <c r="E33" i="2"/>
  <c r="E35" i="2"/>
  <c r="E20" i="2"/>
  <c r="J48" i="2"/>
  <c r="J45" i="2" s="1"/>
  <c r="J31" i="2"/>
  <c r="P32" i="2"/>
  <c r="P31" i="2" s="1"/>
  <c r="P25" i="2"/>
  <c r="P20" i="2" s="1"/>
  <c r="D62" i="1"/>
  <c r="D64" i="1"/>
  <c r="E50" i="1"/>
  <c r="E49" i="1" s="1"/>
  <c r="F50" i="1"/>
  <c r="F49" i="1" s="1"/>
  <c r="E57" i="1"/>
  <c r="F57" i="1"/>
  <c r="F60" i="1"/>
  <c r="F64" i="1"/>
  <c r="F63" i="1" s="1"/>
  <c r="E70" i="1"/>
  <c r="F70" i="1"/>
  <c r="E44" i="1"/>
  <c r="E43" i="1" s="1"/>
  <c r="F44" i="1"/>
  <c r="F43" i="1" s="1"/>
  <c r="E39" i="1"/>
  <c r="F39" i="1"/>
  <c r="E37" i="1"/>
  <c r="F37" i="1"/>
  <c r="E26" i="1"/>
  <c r="F26" i="1"/>
  <c r="E23" i="1"/>
  <c r="F23" i="1"/>
  <c r="E18" i="1"/>
  <c r="E17" i="1" s="1"/>
  <c r="F18" i="1"/>
  <c r="F17" i="1" s="1"/>
  <c r="E14" i="1"/>
  <c r="E13" i="1" s="1"/>
  <c r="F14" i="1"/>
  <c r="F13" i="1" s="1"/>
  <c r="E11" i="1"/>
  <c r="F11" i="1"/>
  <c r="C52" i="1"/>
  <c r="I15" i="8"/>
  <c r="I16" i="8"/>
  <c r="H21" i="8"/>
  <c r="P48" i="2" l="1"/>
  <c r="P45" i="2" s="1"/>
  <c r="F48" i="1"/>
  <c r="D63" i="1"/>
  <c r="F25" i="1"/>
  <c r="F10" i="1" s="1"/>
  <c r="E25" i="1"/>
  <c r="E10" i="1" s="1"/>
  <c r="D20" i="4"/>
  <c r="C20" i="4"/>
  <c r="F72" i="1" l="1"/>
  <c r="I14" i="7"/>
  <c r="F22" i="7"/>
  <c r="F16" i="7" s="1"/>
  <c r="I16" i="7" s="1"/>
  <c r="I19" i="7"/>
  <c r="I21" i="7"/>
  <c r="I30" i="7"/>
  <c r="I31" i="7"/>
  <c r="I33" i="7"/>
  <c r="I17" i="7"/>
  <c r="I22" i="7" l="1"/>
  <c r="F40" i="7" l="1"/>
  <c r="I40" i="7" s="1"/>
  <c r="I13" i="7"/>
  <c r="I12" i="7" l="1"/>
  <c r="I15" i="7"/>
  <c r="G20" i="4"/>
  <c r="I19" i="8" l="1"/>
  <c r="I11" i="8" s="1"/>
  <c r="H22" i="8"/>
  <c r="F42" i="7"/>
  <c r="F11" i="7" s="1"/>
  <c r="I36" i="7"/>
  <c r="I37" i="7"/>
  <c r="I38" i="7"/>
  <c r="I39" i="7"/>
  <c r="I41" i="7"/>
  <c r="I11" i="7" l="1"/>
  <c r="I42" i="7"/>
  <c r="F20" i="4"/>
  <c r="E20" i="4"/>
  <c r="E67" i="1" l="1"/>
  <c r="C67" i="1" s="1"/>
  <c r="C69" i="1"/>
  <c r="C31" i="1" l="1"/>
  <c r="E62" i="1"/>
  <c r="D15" i="1"/>
  <c r="C35" i="1"/>
  <c r="C34" i="1"/>
  <c r="C36" i="1"/>
  <c r="C41" i="1"/>
  <c r="C42" i="1"/>
  <c r="C58" i="1" l="1"/>
  <c r="C46" i="1"/>
  <c r="D22" i="1"/>
  <c r="C22" i="1" s="1"/>
  <c r="C47" i="1"/>
  <c r="C51" i="1"/>
  <c r="D20" i="1"/>
  <c r="C20" i="1" s="1"/>
  <c r="D16" i="1"/>
  <c r="C16" i="1" s="1"/>
  <c r="C40" i="1"/>
  <c r="D39" i="1"/>
  <c r="C39" i="1" s="1"/>
  <c r="C45" i="1"/>
  <c r="C38" i="1"/>
  <c r="D37" i="1"/>
  <c r="C37" i="1" s="1"/>
  <c r="C15" i="1"/>
  <c r="D14" i="1"/>
  <c r="C62" i="1"/>
  <c r="E60" i="1"/>
  <c r="D44" i="1" l="1"/>
  <c r="C44" i="1" s="1"/>
  <c r="C12" i="1"/>
  <c r="D11" i="1"/>
  <c r="C50" i="1"/>
  <c r="D49" i="1"/>
  <c r="D13" i="1"/>
  <c r="C13" i="1" s="1"/>
  <c r="C14" i="1"/>
  <c r="D43" i="1" l="1"/>
  <c r="C43" i="1" s="1"/>
  <c r="C11" i="1"/>
  <c r="C49" i="1"/>
  <c r="D19" i="1" l="1"/>
  <c r="C19" i="1" l="1"/>
  <c r="C61" i="1" l="1"/>
  <c r="D60" i="1"/>
  <c r="C60" i="1" s="1"/>
  <c r="C32" i="1"/>
  <c r="D23" i="1"/>
  <c r="C24" i="1"/>
  <c r="C59" i="1"/>
  <c r="D57" i="1"/>
  <c r="C65" i="1"/>
  <c r="C66" i="1"/>
  <c r="C28" i="1"/>
  <c r="D48" i="1" l="1"/>
  <c r="C23" i="1"/>
  <c r="C27" i="1"/>
  <c r="E64" i="1"/>
  <c r="E63" i="1" s="1"/>
  <c r="C57" i="1"/>
  <c r="D21" i="1"/>
  <c r="C64" i="1" l="1"/>
  <c r="C21" i="1"/>
  <c r="D18" i="1"/>
  <c r="C63" i="1"/>
  <c r="E48" i="1"/>
  <c r="D17" i="1" l="1"/>
  <c r="C18" i="1"/>
  <c r="E72" i="1"/>
  <c r="C48" i="1"/>
  <c r="C17" i="1" l="1"/>
  <c r="C30" i="1" l="1"/>
  <c r="C33" i="1" l="1"/>
  <c r="O40" i="2" l="1"/>
  <c r="N42" i="2"/>
  <c r="O49" i="2" l="1"/>
  <c r="O52" i="2" s="1"/>
  <c r="C29" i="1"/>
  <c r="D26" i="1"/>
  <c r="J42" i="2"/>
  <c r="N40" i="2"/>
  <c r="N49" i="2" l="1"/>
  <c r="N52" i="2" s="1"/>
  <c r="C26" i="1"/>
  <c r="D25" i="1"/>
  <c r="D10" i="1" s="1"/>
  <c r="P42" i="2"/>
  <c r="P40" i="2" s="1"/>
  <c r="J40" i="2"/>
  <c r="D73" i="1"/>
  <c r="J49" i="2" l="1"/>
  <c r="J52" i="2" s="1"/>
  <c r="C25" i="1"/>
  <c r="E73" i="1"/>
  <c r="C10" i="1" l="1"/>
  <c r="C73" i="1"/>
  <c r="F73" i="1"/>
  <c r="G13" i="2" l="1"/>
  <c r="G27" i="2"/>
  <c r="H13" i="2"/>
  <c r="G49" i="2" l="1"/>
  <c r="G52" i="2" s="1"/>
  <c r="H49" i="2"/>
  <c r="H52" i="2" s="1"/>
  <c r="E14" i="2" l="1"/>
  <c r="F13" i="2"/>
  <c r="F27" i="2"/>
  <c r="E28" i="2"/>
  <c r="F49" i="2" l="1"/>
  <c r="P14" i="2"/>
  <c r="P13" i="2" s="1"/>
  <c r="E13" i="2"/>
  <c r="D70" i="1"/>
  <c r="C71" i="1"/>
  <c r="P28" i="2"/>
  <c r="P27" i="2" s="1"/>
  <c r="E27" i="2"/>
  <c r="E49" i="2" l="1"/>
  <c r="E52" i="2" s="1"/>
  <c r="P49" i="2"/>
  <c r="P52" i="2" s="1"/>
  <c r="C70" i="1"/>
  <c r="D72" i="1"/>
  <c r="C72" i="1" l="1"/>
  <c r="D26" i="10"/>
  <c r="D33" i="10" l="1"/>
  <c r="D24" i="10"/>
  <c r="E26" i="10"/>
  <c r="C26" i="10" s="1"/>
  <c r="D23" i="10" l="1"/>
  <c r="D31" i="10"/>
  <c r="D27" i="10" s="1"/>
  <c r="E33" i="10"/>
  <c r="E24" i="10"/>
  <c r="E23" i="10" s="1"/>
  <c r="E15" i="10" s="1"/>
  <c r="F26" i="10"/>
  <c r="F24" i="10" s="1"/>
  <c r="F23" i="10" s="1"/>
  <c r="F15" i="10" s="1"/>
  <c r="E31" i="10" l="1"/>
  <c r="E27" i="10" s="1"/>
  <c r="F33" i="10"/>
  <c r="F31" i="10" s="1"/>
  <c r="F27" i="10" s="1"/>
  <c r="D15" i="10"/>
  <c r="C23" i="10"/>
  <c r="C15" i="10" s="1"/>
  <c r="C33" i="10"/>
  <c r="C31" i="10" s="1"/>
  <c r="C27" i="10" s="1"/>
  <c r="C24" i="10"/>
</calcChain>
</file>

<file path=xl/sharedStrings.xml><?xml version="1.0" encoding="utf-8"?>
<sst xmlns="http://schemas.openxmlformats.org/spreadsheetml/2006/main" count="354" uniqueCount="293">
  <si>
    <t>Додаток № 1</t>
  </si>
  <si>
    <t>Код</t>
  </si>
  <si>
    <t>Найменування</t>
  </si>
  <si>
    <t>Загальний фонд</t>
  </si>
  <si>
    <t>Спеціальний фонд</t>
  </si>
  <si>
    <t>Податкові надходження</t>
  </si>
  <si>
    <t>Податок на прибуток підприємств та фінансових установ комунальної власності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</si>
  <si>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</si>
  <si>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</si>
  <si>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</si>
  <si>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</si>
  <si>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збір, сплачений юридичними особами</t>
  </si>
  <si>
    <t>Єдиний податок</t>
  </si>
  <si>
    <t>Єдиний податок з юридичних осіб</t>
  </si>
  <si>
    <t>Єдиний податок з фізичних осіб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</si>
  <si>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</si>
  <si>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</si>
  <si>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</si>
  <si>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Неподаткові надходження</t>
  </si>
  <si>
    <t>Адміністративні штрафи та інші санкції</t>
  </si>
  <si>
    <t xml:space="preserve">Державне мито           </t>
  </si>
  <si>
    <t>Державне мито, що сплачується за місцем розгляду та оформлення документів, у тому числі за оформлення документів на спадщину  і дарування</t>
  </si>
  <si>
    <t>Державне мито, пов"язане з видачею та оформленням закордонних паспортів (посвідок) та паспортів громадянУкраїни</t>
  </si>
  <si>
    <t>Інші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</si>
  <si>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</si>
  <si>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</si>
  <si>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</si>
  <si>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</si>
  <si>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(ініціали і прізвище)</t>
  </si>
  <si>
    <t>тис.грн.</t>
  </si>
  <si>
    <t>ДОХОДИ</t>
  </si>
  <si>
    <t>Код тимчасової класифікації видатків та кредитування місцевих бюджетів</t>
  </si>
  <si>
    <t>Видатки загального фонду</t>
  </si>
  <si>
    <t>Всього</t>
  </si>
  <si>
    <t>з них</t>
  </si>
  <si>
    <t>оплата праці</t>
  </si>
  <si>
    <t>комунальні послуги та енергоносії</t>
  </si>
  <si>
    <t>видатки споживання</t>
  </si>
  <si>
    <t>видатки розвитку</t>
  </si>
  <si>
    <t>бюджет розвитку</t>
  </si>
  <si>
    <t>РАЗОМ</t>
  </si>
  <si>
    <t>Видатки спеціального фонду</t>
  </si>
  <si>
    <t>Державне управління</t>
  </si>
  <si>
    <t>Освіта</t>
  </si>
  <si>
    <t>Соціальний захист та соціальне забезпечення</t>
  </si>
  <si>
    <t>091209</t>
  </si>
  <si>
    <t>Інші видатки на соціальний захист населення</t>
  </si>
  <si>
    <t>Житлово-комунальне господарство</t>
  </si>
  <si>
    <t>Благоустрій міст, сіл, селищ</t>
  </si>
  <si>
    <t>Культура і мистецтво</t>
  </si>
  <si>
    <t>Палаци і будинки культури, клуби та інші заклади клубного типу</t>
  </si>
  <si>
    <t>Засоби масової інформації</t>
  </si>
  <si>
    <t>Будівництво</t>
  </si>
  <si>
    <t>Цільові фонди</t>
  </si>
  <si>
    <t>Утилізація сміття</t>
  </si>
  <si>
    <t>Інші видатки</t>
  </si>
  <si>
    <t>Разом видатків</t>
  </si>
  <si>
    <t>Кошти, що передаються до районних бюджетів</t>
  </si>
  <si>
    <t>Всього видатків</t>
  </si>
  <si>
    <t>Надання державного пільгового кредиту індивідуальним сільським забудовникам</t>
  </si>
  <si>
    <t>Інша діяльність у сфері охорони навколишнього природного середовища</t>
  </si>
  <si>
    <t>Додаток № 2</t>
  </si>
  <si>
    <t>Видатки, не віднесені до основних груп</t>
  </si>
  <si>
    <t>Додаток № 3</t>
  </si>
  <si>
    <t>001</t>
  </si>
  <si>
    <t>Код бюджету</t>
  </si>
  <si>
    <t>…</t>
  </si>
  <si>
    <t>Додаток № 4</t>
  </si>
  <si>
    <t>Додаток № 5</t>
  </si>
  <si>
    <r>
      <t>Відсоток завершенності будівництва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 xml:space="preserve">єктів на майбутні роки </t>
    </r>
  </si>
  <si>
    <r>
      <t>Назва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єктів відповідно до проектно - кошторисної документації</t>
    </r>
  </si>
  <si>
    <t>Усього по КЕКВ 3142</t>
  </si>
  <si>
    <t>Усього по КЕКВ 3132</t>
  </si>
  <si>
    <t>3110</t>
  </si>
  <si>
    <t>Усього по КЕКВ 3110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</si>
  <si>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</si>
  <si>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Додаток № 6</t>
  </si>
  <si>
    <t>Усього по КЕКВ 3122</t>
  </si>
  <si>
    <t>Інші заходи у сфері автомобільного транспорту</t>
  </si>
  <si>
    <r>
      <t>Сільське і лісове господарство, рибне господарство та мисливство</t>
    </r>
    <r>
      <rPr>
        <b/>
        <sz val="12"/>
        <color rgb="FF000000"/>
        <rFont val="Times New Roman"/>
        <family val="1"/>
        <charset val="204"/>
      </rPr>
      <t> </t>
    </r>
  </si>
  <si>
    <t>Інші джерела власних надходжень бюджетних установ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</si>
  <si>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</si>
  <si>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>(тис.грн.)/грн.</t>
  </si>
  <si>
    <t>в т.ч. бюджет розвитку</t>
  </si>
  <si>
    <t>Податок на прибуток підприємств</t>
  </si>
  <si>
    <t>Податки на власність</t>
  </si>
  <si>
    <t>Податок з власників транспортних засобів та інших самохідних машин і механізмів</t>
  </si>
  <si>
    <t>Податок з власників наземних транспортних засобів та інших самохідних машин і механізмів (юридичних осіб)</t>
  </si>
  <si>
    <t>Податок з власників наземних транспортних засобів та інших самохідних машин і механізмів (з громадян)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</si>
  <si>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</si>
  <si>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</si>
  <si>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</si>
  <si>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спеціальне використання води водних об'єктів місцевого значення</t>
  </si>
  <si>
    <t>Рентна плата за користування надрами для видобування корисних копалин місцевого значення</t>
  </si>
  <si>
    <t>Рентна плата за користування надрами в цілях, не пов'язаних з видобуванням корисних копалин</t>
  </si>
  <si>
    <t>Внутрішні податки на товари та послуги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</si>
  <si>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</si>
  <si>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</si>
  <si>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</si>
  <si>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</si>
  <si>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</si>
  <si>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</si>
  <si>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</si>
  <si>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</si>
  <si>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</si>
  <si>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Туристичний збір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</si>
  <si>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</si>
  <si>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</si>
  <si>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r>
      <t>Надходження від розміщення відходів у спеціальновідведених для цього місцях чи на об</t>
    </r>
    <r>
      <rPr>
        <sz val="8"/>
        <color indexed="8"/>
        <rFont val="Book Antiqua"/>
        <family val="1"/>
        <charset val="204"/>
      </rPr>
      <t>’єктах, крім розміщення окремих видів відходів як вторинної сировини</t>
    </r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</si>
  <si>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</si>
  <si>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</si>
  <si>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</si>
  <si>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неподаткові надходження</t>
  </si>
  <si>
    <t>Субвенції</t>
  </si>
  <si>
    <t>Інші субвенції</t>
  </si>
  <si>
    <t>Всього доходів</t>
  </si>
  <si>
    <t>Керівник секретаріату (секретар)</t>
  </si>
  <si>
    <t>у т.ч.бюджет розвитку</t>
  </si>
  <si>
    <t>На початок періоду</t>
  </si>
  <si>
    <t>Фінансування за активними операціями</t>
  </si>
  <si>
    <t>Зміни обсягів бюджетних коштів</t>
  </si>
  <si>
    <t xml:space="preserve"> ФІНАНСУВАННЯ</t>
  </si>
  <si>
    <t>(тис.грн/грн)</t>
  </si>
  <si>
    <t>Найменування згідно з класифікацією фінансування бюджету</t>
  </si>
  <si>
    <t>Загальне фінансування</t>
  </si>
  <si>
    <t>Фінансування за борговими операціями</t>
  </si>
  <si>
    <t>Запозичення</t>
  </si>
  <si>
    <t>Внутрішні запозичення</t>
  </si>
  <si>
    <t>Зовнішні запозичення</t>
  </si>
  <si>
    <t>Погашення</t>
  </si>
  <si>
    <t>Внутрішні зобов'язання</t>
  </si>
  <si>
    <t>Зовнішні зобов'язання</t>
  </si>
  <si>
    <t>Зміни обсягів  депозитів і цінних паперів, що використовуються для управління ліквідністю</t>
  </si>
  <si>
    <t>Розміщення бюджетних коштів на депозитах або придбання цінних паперів</t>
  </si>
  <si>
    <t>Придбання цінних паперів</t>
  </si>
  <si>
    <r>
      <t>Найменування згідно з типовою відомчою/типовою програмною</t>
    </r>
    <r>
      <rPr>
        <sz val="8"/>
        <color theme="1"/>
        <rFont val="Calibri"/>
        <family val="2"/>
        <charset val="204"/>
      </rPr>
      <t>²</t>
    </r>
    <r>
      <rPr>
        <sz val="8"/>
        <color theme="1"/>
        <rFont val="Book Antiqua"/>
        <family val="1"/>
        <charset val="204"/>
      </rPr>
      <t>/тимчасовою класифікацією видатків та кредитування місцевих бюджетів</t>
    </r>
  </si>
  <si>
    <r>
      <t>Код програмної класифікації видатків та кредитування місцевого бюджету</t>
    </r>
    <r>
      <rPr>
        <sz val="8"/>
        <color theme="1"/>
        <rFont val="Calibri"/>
        <family val="2"/>
        <charset val="204"/>
      </rPr>
      <t>¹</t>
    </r>
  </si>
  <si>
    <t>Код функціональної класифікації видатків та кредитування бюджету</t>
  </si>
  <si>
    <t>РОЗПОДІЛ</t>
  </si>
  <si>
    <t>0111</t>
  </si>
  <si>
    <t>(підпис)</t>
  </si>
  <si>
    <t>Благодійні внески, гранти та дарунки</t>
  </si>
  <si>
    <t>Кошти, що передаються із загального фонду бюджету до бюджету розвитку (спеціального фонду)</t>
  </si>
  <si>
    <t>Назва місцевого бюджету адміністративно-територіальної одиниці</t>
  </si>
  <si>
    <t>Субвенція загального фонду на:</t>
  </si>
  <si>
    <t>Субвенція спеціального фонду на:</t>
  </si>
  <si>
    <t>МІЖБЮДЖЕТНІ ТРАНСФЕРТИ</t>
  </si>
  <si>
    <t xml:space="preserve">Дотації </t>
  </si>
  <si>
    <t>Субвенціїї з бюджету Сватівської міської ради</t>
  </si>
  <si>
    <t>Співфінансування КУ Нижньодуванської селищної ради "Трудовий архів територіальних громад Сватівського району"</t>
  </si>
  <si>
    <t>Нижньодуванська селищна рада</t>
  </si>
  <si>
    <t xml:space="preserve">Разом видатків на поточний рік </t>
  </si>
  <si>
    <r>
      <t>Всього видатків на завершення будівництва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 xml:space="preserve">єктів на майбутні роки </t>
    </r>
  </si>
  <si>
    <t>Загальний обсяг фінансування  будівництва</t>
  </si>
  <si>
    <t>Найменування згідно з типовою відомчою/типовою програмною³/тимчасовою класифікацією видатків та кредитування місцевого бюджету</t>
  </si>
  <si>
    <t>Код тимчасової класифікації видатків та кредитування місцевого бюджету</t>
  </si>
  <si>
    <r>
      <t>Код програмної класифікації видатків та кредитування місцевого бюджету</t>
    </r>
    <r>
      <rPr>
        <sz val="7"/>
        <color theme="1"/>
        <rFont val="Calibri"/>
        <family val="2"/>
        <charset val="204"/>
      </rPr>
      <t>²</t>
    </r>
  </si>
  <si>
    <t>²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</si>
  <si>
    <r>
      <rPr>
        <sz val="7"/>
        <color theme="1"/>
        <rFont val="Calibri"/>
        <family val="2"/>
        <charset val="204"/>
      </rPr>
      <t>¹</t>
    </r>
    <r>
      <rPr>
        <sz val="7"/>
        <color theme="1"/>
        <rFont val="Book Antiqua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</si>
  <si>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sz val="7"/>
        <color theme="1"/>
        <rFont val="Calibri"/>
        <family val="2"/>
        <charset val="204"/>
      </rPr>
      <t>²</t>
    </r>
    <r>
      <rPr>
        <sz val="7"/>
        <color theme="1"/>
        <rFont val="Book Antiqua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</si>
  <si>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t>³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</si>
  <si>
    <r>
      <rPr>
        <sz val="7"/>
        <color theme="1"/>
        <rFont val="Calibri"/>
        <family val="2"/>
        <charset val="204"/>
      </rPr>
      <t>¹</t>
    </r>
    <r>
      <rPr>
        <sz val="7"/>
        <color theme="1"/>
        <rFont val="Book Antiqua"/>
        <family val="1"/>
        <charset val="204"/>
      </rPr>
      <t xml:space="preserve"> За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єктами розподіляються кошти бюджету розвитку щодо здійснення заходів на будівництво, реконструкцію і реставрацію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єктів виробничої, комунікаційної та соціальної інфраструктури (ст.71 БКУ), інші капітальні видатки за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єктами не розподіляються.</t>
    </r>
  </si>
  <si>
    <t>Разом загальний та спеціальний фонди</t>
  </si>
  <si>
    <t>Найменування місцевої (регіональної) програми</t>
  </si>
  <si>
    <t>Перелік місцевих (регіональних) програм, які фінансуватимуться за рахунок</t>
  </si>
  <si>
    <t>Міська програма фінансової підтримки ветеранської організації на 2015 рік</t>
  </si>
  <si>
    <t>0910</t>
  </si>
  <si>
    <t>1090</t>
  </si>
  <si>
    <t>0620</t>
  </si>
  <si>
    <t>0828</t>
  </si>
  <si>
    <t>0100</t>
  </si>
  <si>
    <t>1000</t>
  </si>
  <si>
    <t>0830</t>
  </si>
  <si>
    <t>0451</t>
  </si>
  <si>
    <t>0540</t>
  </si>
  <si>
    <t>0180</t>
  </si>
  <si>
    <t>Внутрішнє фінансування</t>
  </si>
  <si>
    <t>Фінансування за рахунок зміни залишків коштів бюджетів</t>
  </si>
  <si>
    <t>Міська Програма поводження з відходами на території м.Сватове на 2016 роки</t>
  </si>
  <si>
    <t>Плата за надання адміністративних послуг</t>
  </si>
  <si>
    <t>Плата за надання інших адміністративних послуг</t>
  </si>
  <si>
    <t>Проведення виборів депутатів місцевих рад та сільських, селищних, міських голів</t>
  </si>
  <si>
    <t>до рішення 10 сесії (7 скликання) "Про</t>
  </si>
  <si>
    <t>бюджет Сватівської міської ради на 2017 рік"</t>
  </si>
  <si>
    <t>з бюджету Сватівської міської ради місцевим/державному бюджетам на 2017 рік</t>
  </si>
  <si>
    <t>Керівник секретаріату (секретар) ________________________ Д.О.Романенко</t>
  </si>
  <si>
    <t>до рішення 10 сесії (7 скликання)</t>
  </si>
  <si>
    <t xml:space="preserve"> "Про бюджет Сватівської міської ради на 2017рік"</t>
  </si>
  <si>
    <t>видатків бюджету Сватівської міської ради на 2017 рік</t>
  </si>
  <si>
    <t>бюджету Сватівської міської ради на 2017 рік</t>
  </si>
  <si>
    <t>до рішення 10 сесії (7 скликання) "Про бюджет</t>
  </si>
  <si>
    <t>Сватівської міської ради на 2017 рік"</t>
  </si>
  <si>
    <t>до рішення 10 сесії (7скликання) "Про бюджет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</si>
  <si>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</si>
  <si>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</si>
  <si>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Д.О.Романенко</t>
  </si>
  <si>
    <r>
      <t>Капітальний ремонт житлового фонду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єднань співвласників багатоквартирних будинків</t>
    </r>
  </si>
  <si>
    <t>Усього по КЕКВ 3131</t>
  </si>
  <si>
    <r>
      <t>коштів бюджету Сватівської міської ради у 2017 році</t>
    </r>
    <r>
      <rPr>
        <b/>
        <sz val="10"/>
        <color theme="1"/>
        <rFont val="Calibri"/>
        <family val="2"/>
        <charset val="204"/>
      </rPr>
      <t>¹</t>
    </r>
  </si>
  <si>
    <t>Програма висвітлення діяльності Сватівської міської ради Луганської області в засобах масової інформації у 2016-2017 роках</t>
  </si>
  <si>
    <t>Міська програма соціального захисту дітей - сиріт та дітей, позбавлених батьківського піклування на 2016-2017 роки</t>
  </si>
  <si>
    <r>
      <t>Співфінансування капітального ремонту житлового фонду об</t>
    </r>
    <r>
      <rPr>
        <sz val="9"/>
        <color theme="1"/>
        <rFont val="Calibri"/>
        <family val="2"/>
        <charset val="204"/>
      </rPr>
      <t>'</t>
    </r>
    <r>
      <rPr>
        <sz val="9"/>
        <color theme="1"/>
        <rFont val="Book Antiqua"/>
        <family val="1"/>
        <charset val="204"/>
      </rPr>
      <t>єднань співвласників багатоквартирних будинків</t>
    </r>
  </si>
  <si>
    <t>Капітальний ремонт соціального житла для дітей-сиріт та дітей, позбавлених батьківського піклування</t>
  </si>
  <si>
    <t>Міська програма підтримки об'єднань співвласників багатоквартирних будинків на 2017 рік</t>
  </si>
  <si>
    <t>Капітальний ремонт ліній зовнішнього освітлення (співфінансування)</t>
  </si>
  <si>
    <t>Капітальний ремонт автодоріг (співфінансування)</t>
  </si>
  <si>
    <t>Організація та проведення громадських робіт</t>
  </si>
  <si>
    <r>
      <t>Капітальний ремонт житлового фонду об</t>
    </r>
    <r>
      <rPr>
        <b/>
        <i/>
        <sz val="7"/>
        <color theme="1"/>
        <rFont val="Calibri"/>
        <family val="2"/>
        <charset val="204"/>
      </rPr>
      <t>'</t>
    </r>
    <r>
      <rPr>
        <b/>
        <i/>
        <sz val="7"/>
        <color theme="1"/>
        <rFont val="Book Antiqua"/>
        <family val="1"/>
        <charset val="204"/>
      </rPr>
      <t>єднань співвласників багатоквартирних будинків</t>
    </r>
  </si>
  <si>
    <t>Надання капітального трансферту КП "Сватове-тепло" на співфінансування проекту реконструкції котельної № 8</t>
  </si>
  <si>
    <t>Надання капітального трансферту МКП "Сватівський водоканал" на придбання спецтехніки  (співфінансування)</t>
  </si>
  <si>
    <t>Усього по КЕКВ 3210</t>
  </si>
  <si>
    <t>Капремонт буд. № 3, № 12, № 13 на майд.Злагоди</t>
  </si>
  <si>
    <r>
      <t>Капітальний ремонт Меморіала Слави, Пам</t>
    </r>
    <r>
      <rPr>
        <sz val="9"/>
        <color theme="1"/>
        <rFont val="Calibri"/>
        <family val="2"/>
        <charset val="204"/>
      </rPr>
      <t>'</t>
    </r>
    <r>
      <rPr>
        <sz val="9"/>
        <color theme="1"/>
        <rFont val="Book Antiqua"/>
        <family val="1"/>
        <charset val="204"/>
      </rPr>
      <t>яті та Скорботи</t>
    </r>
  </si>
  <si>
    <t xml:space="preserve">до рішення 10 сесії (6 скликання) "Про </t>
  </si>
  <si>
    <t>Найменування головного розпорядника, відповідального виконавця, бюджетної програми або напряму видатків
згідно з типовою відомчою/ТПКВКМБ /
ТКВКБМС</t>
  </si>
  <si>
    <r>
      <t>Код програмної класифікації видатків та кредитування місцевих бюджетів</t>
    </r>
    <r>
      <rPr>
        <vertAlign val="superscript"/>
        <sz val="7"/>
        <rFont val="Book Antiqua"/>
        <family val="1"/>
        <charset val="204"/>
      </rPr>
      <t>2</t>
    </r>
  </si>
  <si>
    <r>
      <t>Код ТПКВКМБ /
ТКВКБМС</t>
    </r>
    <r>
      <rPr>
        <vertAlign val="superscript"/>
        <sz val="7"/>
        <rFont val="Book Antiqua"/>
        <family val="1"/>
        <charset val="204"/>
      </rPr>
      <t>3</t>
    </r>
  </si>
  <si>
    <r>
      <t>Код ФКВКБ</t>
    </r>
    <r>
      <rPr>
        <vertAlign val="superscript"/>
        <sz val="7"/>
        <rFont val="Book Antiqua"/>
        <family val="1"/>
        <charset val="204"/>
      </rPr>
      <t>4</t>
    </r>
  </si>
  <si>
    <t>0170, 7212</t>
  </si>
  <si>
    <t>0111, 0830</t>
  </si>
  <si>
    <t>6021</t>
  </si>
  <si>
    <t>6022</t>
  </si>
  <si>
    <t>8600</t>
  </si>
  <si>
    <t>0610</t>
  </si>
  <si>
    <t>0133</t>
  </si>
  <si>
    <t>0133, 1040</t>
  </si>
  <si>
    <t>Міська програма розвитку житлово-комунального господарства та благоустрою м.Сватове на 2017 рік</t>
  </si>
  <si>
    <t>6800</t>
  </si>
  <si>
    <t>0541</t>
  </si>
  <si>
    <t>Міська програма забезпечення послугами міського транспорту незахищених верств населення на 2017 рік</t>
  </si>
  <si>
    <t>Міська Програма з підвиищення енергоефективності у житлових будинках м.Сватове на 2017-2020 роки</t>
  </si>
  <si>
    <t>1050</t>
  </si>
  <si>
    <t>Сватівська міська рада Луганської обасті (головний розпорядник)</t>
  </si>
  <si>
    <t>0170</t>
  </si>
  <si>
    <t>1010</t>
  </si>
  <si>
    <t>3400</t>
  </si>
  <si>
    <t>3240</t>
  </si>
  <si>
    <t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та їх виконавчих комітетів</t>
  </si>
  <si>
    <t>3160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</si>
  <si>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</si>
  <si>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</si>
  <si>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3202</t>
  </si>
  <si>
    <t>Надання фінансової підтримки громадським організаціям інвалідів і ветеранів, діяльність яких має соціальну спрямованість</t>
  </si>
  <si>
    <t xml:space="preserve">Капітальний ремонт житлового фонду </t>
  </si>
  <si>
    <t>6052</t>
  </si>
  <si>
    <t>6060</t>
  </si>
  <si>
    <t>6130</t>
  </si>
  <si>
    <t>Забезпечення функціонування комбінатів комунальних підприємств, районних виробничих об'єднань та інших підприємств, установ та організацій житлово-комунального господарства</t>
  </si>
  <si>
    <t>4090</t>
  </si>
  <si>
    <t>Підтримка періодичних видань (газет та журналів)</t>
  </si>
  <si>
    <t>0490</t>
  </si>
  <si>
    <t>Реалізація заходів щодо інвестиційного розвитку території</t>
  </si>
  <si>
    <t>0421</t>
  </si>
  <si>
    <t>Проведення заходів із землеустрою</t>
  </si>
  <si>
    <t>0456</t>
  </si>
  <si>
    <t>Утримання та розвиток інфраструктури доріг</t>
  </si>
  <si>
    <t>0470</t>
  </si>
  <si>
    <t>Заходи з енергозбереження</t>
  </si>
  <si>
    <t>0160</t>
  </si>
  <si>
    <t>Забезпечення функціонування водопровідно-каналізаційне господарства</t>
  </si>
  <si>
    <t>Будівництво асфальтобетонного міні-заводу (співфінансування)</t>
  </si>
  <si>
    <t>Будівництво тротуарів</t>
  </si>
  <si>
    <t>Будівництво ліній зовнішнього освітлення</t>
  </si>
  <si>
    <t>Будівництво майданчиків для збору сміття (співфінансування)</t>
  </si>
  <si>
    <t>Будівництво туалету на пл.Привокзальній</t>
  </si>
  <si>
    <t>Реалізація заходів щодо інвестиційного розвитку територій</t>
  </si>
  <si>
    <t>Придбання біотуалетів</t>
  </si>
  <si>
    <t>Придбання обладнання для дитячих майданчиків</t>
  </si>
  <si>
    <t>Капітальний ремонт кладок</t>
  </si>
  <si>
    <t xml:space="preserve">Капітальний ремонт </t>
  </si>
  <si>
    <t>Реконструкція полігону ТПВ (виготовлення проекту)</t>
  </si>
  <si>
    <t>Капітальний ремонт житлового фонду</t>
  </si>
  <si>
    <t>0320</t>
  </si>
  <si>
    <t>Видатки на запобігання та ліквідацію надзвичайних ситуацій та наслідків стихійного лиха</t>
  </si>
  <si>
    <t>Забезпечення функціонування теплових мереж</t>
  </si>
  <si>
    <t>Забезпечення функціонування водопровідно-каналізаційного господарства</t>
  </si>
  <si>
    <r>
      <t>Перелік об</t>
    </r>
    <r>
      <rPr>
        <b/>
        <sz val="11"/>
        <color theme="1"/>
        <rFont val="Calibri"/>
        <family val="2"/>
        <charset val="204"/>
      </rPr>
      <t>'</t>
    </r>
    <r>
      <rPr>
        <b/>
        <sz val="11"/>
        <color theme="1"/>
        <rFont val="Book Antiqua"/>
        <family val="1"/>
        <charset val="204"/>
      </rPr>
      <t>єктів, видатки на які у 2017 році будуть проводитися за рахунок коштів бюджету розвитку</t>
    </r>
    <r>
      <rPr>
        <b/>
        <sz val="11"/>
        <color theme="1"/>
        <rFont val="Calibri"/>
        <family val="2"/>
        <charset val="204"/>
      </rPr>
      <t>¹</t>
    </r>
  </si>
  <si>
    <t>6051</t>
  </si>
  <si>
    <t>0512</t>
  </si>
  <si>
    <t>6060,              6310,              6650</t>
  </si>
  <si>
    <t>0620,                     0490,                      0456</t>
  </si>
  <si>
    <t>8600,           3160</t>
  </si>
  <si>
    <t>Дошкільна освіта</t>
  </si>
  <si>
    <t>Капітальний ремонт ділянки дорогои на кв.Будівельника Забурдаєва</t>
  </si>
  <si>
    <t>3000</t>
  </si>
  <si>
    <t>4000</t>
  </si>
  <si>
    <t>6000</t>
  </si>
  <si>
    <t>Транспорт, дорожнє господарство, зв'язок, телекомунікації та інформатика</t>
  </si>
  <si>
    <t>7200</t>
  </si>
  <si>
    <t>Інші послуги, пов'язані з економічною діяльністю</t>
  </si>
  <si>
    <t>Запобігання та ліквідація надзвичайних ситуацій та наслідків стихійного лиха</t>
  </si>
  <si>
    <t>Міська Програма розвитку фізичної культури та спорту на 2016-2017 рік</t>
  </si>
  <si>
    <t>Міська культурно-мистецька Програма "Відродження України починається з відродженням духовності" на 2017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</si>
</sst>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1" x14ac:knownFonts="1">
    <font>
      <sz val="11"/>
      <color theme="1"/>
      <name val="Calibri"/>
      <family val="2"/>
      <charset val="204"/>
      <scheme val="minor"/>
    </font>
    <font>
      <sz val="9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8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sz val="10"/>
      <name val="Arial Cyr"/>
      <charset val="204"/>
    </font>
    <font>
      <b/>
      <sz val="9"/>
      <name val="Book Antiqua"/>
      <family val="1"/>
      <charset val="204"/>
    </font>
    <font>
      <b/>
      <i/>
      <sz val="8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b/>
      <i/>
      <sz val="9"/>
      <color theme="1"/>
      <name val="Book Antiqua"/>
      <family val="1"/>
      <charset val="204"/>
    </font>
    <font>
      <b/>
      <i/>
      <sz val="10"/>
      <color theme="1"/>
      <name val="Book Antiqua"/>
      <family val="1"/>
      <charset val="204"/>
    </font>
    <font>
      <b/>
      <sz val="8"/>
      <name val="Book Antiqua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Book Antiqua"/>
      <family val="1"/>
      <charset val="204"/>
    </font>
    <font>
      <sz val="7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8"/>
      <color theme="1"/>
      <name val="Calibri"/>
      <family val="2"/>
      <charset val="204"/>
    </font>
    <font>
      <b/>
      <sz val="7"/>
      <color theme="1"/>
      <name val="Book Antiqua"/>
      <family val="1"/>
      <charset val="204"/>
    </font>
    <font>
      <sz val="7"/>
      <color theme="1"/>
      <name val="Calibri"/>
      <family val="2"/>
      <charset val="204"/>
    </font>
    <font>
      <sz val="11"/>
      <color theme="1"/>
      <name val="Book Antiqua"/>
      <family val="1"/>
      <charset val="204"/>
    </font>
    <font>
      <sz val="8"/>
      <name val="Book Antiqua"/>
      <family val="1"/>
      <charset val="204"/>
    </font>
    <font>
      <b/>
      <sz val="11"/>
      <color theme="1"/>
      <name val="Calibri"/>
      <family val="2"/>
      <charset val="204"/>
    </font>
    <font>
      <b/>
      <sz val="8"/>
      <color theme="1"/>
      <name val="Book Antiqua"/>
      <family val="1"/>
      <charset val="204"/>
    </font>
    <font>
      <b/>
      <i/>
      <sz val="8"/>
      <color theme="1"/>
      <name val="Book Antiqua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9"/>
      <name val="Book Antiqua"/>
      <family val="1"/>
      <charset val="204"/>
    </font>
    <font>
      <b/>
      <sz val="8"/>
      <color rgb="FF333333"/>
      <name val="Book Antiqua"/>
      <family val="1"/>
      <charset val="204"/>
    </font>
    <font>
      <b/>
      <i/>
      <sz val="8"/>
      <color rgb="FF333333"/>
      <name val="Book Antiqua"/>
      <family val="1"/>
      <charset val="204"/>
    </font>
    <font>
      <sz val="8"/>
      <color rgb="FF333333"/>
      <name val="Book Antiqua"/>
      <family val="1"/>
      <charset val="204"/>
    </font>
    <font>
      <sz val="8"/>
      <color indexed="8"/>
      <name val="Book Antiqua"/>
      <family val="1"/>
      <charset val="204"/>
    </font>
    <font>
      <b/>
      <u/>
      <sz val="8"/>
      <name val="Book Antiqua"/>
      <family val="1"/>
      <charset val="204"/>
    </font>
    <font>
      <b/>
      <i/>
      <sz val="8"/>
      <color rgb="FF000000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i/>
      <sz val="8"/>
      <color theme="1"/>
      <name val="Book Antiqua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7"/>
      <name val="Book Antiqua"/>
      <family val="1"/>
      <charset val="204"/>
    </font>
    <font>
      <i/>
      <sz val="7"/>
      <color theme="1"/>
      <name val="Book Antiqua"/>
      <family val="1"/>
      <charset val="204"/>
    </font>
    <font>
      <b/>
      <sz val="10"/>
      <color theme="1"/>
      <name val="Calibri"/>
      <family val="2"/>
      <charset val="204"/>
    </font>
    <font>
      <sz val="6"/>
      <color theme="1"/>
      <name val="Book Antiqua"/>
      <family val="1"/>
      <charset val="204"/>
    </font>
    <font>
      <sz val="9"/>
      <color theme="1"/>
      <name val="Calibri"/>
      <family val="2"/>
      <charset val="204"/>
    </font>
    <font>
      <b/>
      <i/>
      <sz val="7"/>
      <color theme="1"/>
      <name val="Calibri"/>
      <family val="2"/>
      <charset val="204"/>
    </font>
    <font>
      <b/>
      <i/>
      <sz val="7"/>
      <color theme="1"/>
      <name val="Book Antiqua"/>
      <family val="1"/>
      <charset val="204"/>
    </font>
    <font>
      <sz val="7"/>
      <name val="Book Antiqua"/>
      <family val="1"/>
      <charset val="204"/>
    </font>
    <font>
      <vertAlign val="superscript"/>
      <sz val="7"/>
      <name val="Book Antiqua"/>
      <family val="1"/>
      <charset val="204"/>
    </font>
    <font>
      <i/>
      <sz val="9"/>
      <color theme="1"/>
      <name val="Book Antiqu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13">
    <xf numFmtId="0" fontId="0" fillId="0" borderId="0" xfId="0"/>
    <xf numFmtId="0" fontId="0" fillId="0" borderId="0" xfId="0"/>
    <xf numFmtId="0" fontId="2" fillId="0" borderId="0" xfId="0" applyFont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8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1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0" fillId="0" borderId="0" xfId="0" applyBorder="1"/>
    <xf numFmtId="0" fontId="12" fillId="0" borderId="0" xfId="0" applyFont="1"/>
    <xf numFmtId="164" fontId="4" fillId="0" borderId="2" xfId="0" applyNumberFormat="1" applyFont="1" applyBorder="1" applyAlignment="1">
      <alignment vertical="center" wrapText="1"/>
    </xf>
    <xf numFmtId="164" fontId="10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" fillId="0" borderId="8" xfId="0" applyNumberFormat="1" applyFont="1" applyBorder="1" applyAlignment="1">
      <alignment vertical="center" wrapText="1"/>
    </xf>
    <xf numFmtId="0" fontId="1" fillId="0" borderId="12" xfId="0" applyNumberFormat="1" applyFont="1" applyBorder="1" applyAlignment="1">
      <alignment vertical="center" wrapText="1"/>
    </xf>
    <xf numFmtId="0" fontId="1" fillId="0" borderId="6" xfId="0" applyNumberFormat="1" applyFont="1" applyBorder="1" applyAlignment="1">
      <alignment vertical="center" wrapText="1"/>
    </xf>
    <xf numFmtId="0" fontId="1" fillId="0" borderId="14" xfId="0" applyNumberFormat="1" applyFont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vertical="center" wrapText="1"/>
    </xf>
    <xf numFmtId="0" fontId="8" fillId="0" borderId="11" xfId="0" applyNumberFormat="1" applyFont="1" applyBorder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8" fillId="0" borderId="2" xfId="0" applyNumberFormat="1" applyFont="1" applyBorder="1" applyAlignment="1">
      <alignment vertical="center" wrapText="1"/>
    </xf>
    <xf numFmtId="164" fontId="14" fillId="0" borderId="2" xfId="0" applyNumberFormat="1" applyFont="1" applyBorder="1" applyAlignment="1">
      <alignment vertical="center" wrapText="1"/>
    </xf>
    <xf numFmtId="164" fontId="14" fillId="0" borderId="9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164" fontId="1" fillId="0" borderId="6" xfId="0" applyNumberFormat="1" applyFont="1" applyBorder="1" applyAlignment="1">
      <alignment vertical="center" wrapText="1"/>
    </xf>
    <xf numFmtId="164" fontId="8" fillId="0" borderId="11" xfId="0" applyNumberFormat="1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164" fontId="9" fillId="0" borderId="2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49" fontId="1" fillId="0" borderId="2" xfId="0" applyNumberFormat="1" applyFont="1" applyBorder="1" applyAlignment="1">
      <alignment horizontal="right" vertical="center" wrapText="1"/>
    </xf>
    <xf numFmtId="0" fontId="22" fillId="0" borderId="17" xfId="0" applyFont="1" applyBorder="1" applyAlignment="1">
      <alignment horizontal="left" vertical="center" wrapText="1"/>
    </xf>
    <xf numFmtId="0" fontId="20" fillId="0" borderId="2" xfId="4" applyFont="1" applyBorder="1" applyAlignment="1">
      <alignment vertical="center" wrapText="1"/>
    </xf>
    <xf numFmtId="0" fontId="7" fillId="0" borderId="2" xfId="6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horizontal="right" vertical="center" wrapText="1"/>
    </xf>
    <xf numFmtId="49" fontId="9" fillId="0" borderId="2" xfId="0" applyNumberFormat="1" applyFont="1" applyBorder="1" applyAlignment="1">
      <alignment horizontal="right" vertical="center" wrapText="1"/>
    </xf>
    <xf numFmtId="0" fontId="20" fillId="0" borderId="2" xfId="7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25" fillId="0" borderId="0" xfId="0" applyFont="1"/>
    <xf numFmtId="0" fontId="14" fillId="0" borderId="22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164" fontId="14" fillId="0" borderId="19" xfId="0" applyNumberFormat="1" applyFont="1" applyBorder="1" applyAlignment="1">
      <alignment vertical="center" wrapText="1"/>
    </xf>
    <xf numFmtId="164" fontId="14" fillId="0" borderId="23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6" fillId="0" borderId="0" xfId="0" applyFont="1"/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right" wrapText="1"/>
    </xf>
    <xf numFmtId="0" fontId="29" fillId="2" borderId="2" xfId="0" applyFont="1" applyFill="1" applyBorder="1" applyAlignment="1">
      <alignment horizontal="justify" wrapText="1"/>
    </xf>
    <xf numFmtId="0" fontId="20" fillId="0" borderId="2" xfId="2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0" fontId="29" fillId="2" borderId="2" xfId="0" applyFont="1" applyFill="1" applyBorder="1" applyAlignment="1">
      <alignment vertical="top" wrapText="1"/>
    </xf>
    <xf numFmtId="0" fontId="23" fillId="0" borderId="2" xfId="0" applyFont="1" applyBorder="1" applyAlignment="1">
      <alignment horizontal="right" vertical="top" wrapText="1"/>
    </xf>
    <xf numFmtId="0" fontId="30" fillId="2" borderId="2" xfId="0" applyFont="1" applyFill="1" applyBorder="1" applyAlignment="1">
      <alignment vertical="top" wrapText="1"/>
    </xf>
    <xf numFmtId="0" fontId="31" fillId="2" borderId="2" xfId="0" applyFont="1" applyFill="1" applyBorder="1" applyAlignment="1">
      <alignment vertical="top" wrapText="1"/>
    </xf>
    <xf numFmtId="0" fontId="31" fillId="2" borderId="2" xfId="0" applyFont="1" applyFill="1" applyBorder="1" applyAlignment="1">
      <alignment horizontal="right" wrapText="1"/>
    </xf>
    <xf numFmtId="0" fontId="31" fillId="2" borderId="2" xfId="0" applyFont="1" applyFill="1" applyBorder="1" applyAlignment="1">
      <alignment horizontal="justify" wrapText="1"/>
    </xf>
    <xf numFmtId="0" fontId="29" fillId="2" borderId="2" xfId="0" applyFont="1" applyFill="1" applyBorder="1" applyAlignment="1">
      <alignment horizontal="right" vertical="top" wrapText="1"/>
    </xf>
    <xf numFmtId="0" fontId="31" fillId="2" borderId="2" xfId="0" applyFont="1" applyFill="1" applyBorder="1" applyAlignment="1">
      <alignment horizontal="right" vertical="top" wrapText="1"/>
    </xf>
    <xf numFmtId="0" fontId="20" fillId="0" borderId="2" xfId="3" applyFont="1" applyBorder="1" applyAlignment="1">
      <alignment vertical="center" wrapText="1"/>
    </xf>
    <xf numFmtId="0" fontId="7" fillId="0" borderId="2" xfId="4" applyFont="1" applyBorder="1" applyAlignment="1">
      <alignment vertical="center" wrapText="1"/>
    </xf>
    <xf numFmtId="0" fontId="6" fillId="0" borderId="2" xfId="6" applyFont="1" applyBorder="1" applyAlignment="1">
      <alignment vertical="center" wrapText="1"/>
    </xf>
    <xf numFmtId="0" fontId="28" fillId="0" borderId="2" xfId="6" applyFont="1" applyBorder="1" applyAlignment="1">
      <alignment horizontal="center" vertical="center" wrapText="1"/>
    </xf>
    <xf numFmtId="0" fontId="11" fillId="0" borderId="2" xfId="6" applyFont="1" applyBorder="1" applyAlignment="1">
      <alignment vertical="center" wrapText="1"/>
    </xf>
    <xf numFmtId="0" fontId="33" fillId="0" borderId="2" xfId="6" applyFont="1" applyBorder="1" applyAlignment="1">
      <alignment horizontal="left" vertical="center" wrapText="1"/>
    </xf>
    <xf numFmtId="0" fontId="31" fillId="0" borderId="2" xfId="0" applyFont="1" applyBorder="1" applyAlignment="1">
      <alignment wrapText="1"/>
    </xf>
    <xf numFmtId="0" fontId="11" fillId="0" borderId="2" xfId="7" applyFont="1" applyBorder="1" applyAlignment="1">
      <alignment vertical="center" wrapText="1"/>
    </xf>
    <xf numFmtId="0" fontId="7" fillId="0" borderId="2" xfId="7" applyFont="1" applyBorder="1" applyAlignment="1">
      <alignment vertical="center" wrapText="1"/>
    </xf>
    <xf numFmtId="0" fontId="34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164" fontId="35" fillId="0" borderId="2" xfId="0" applyNumberFormat="1" applyFont="1" applyBorder="1" applyAlignment="1">
      <alignment vertical="center" wrapText="1"/>
    </xf>
    <xf numFmtId="0" fontId="0" fillId="0" borderId="0" xfId="0" applyFont="1"/>
    <xf numFmtId="0" fontId="27" fillId="0" borderId="0" xfId="0" applyFont="1"/>
    <xf numFmtId="164" fontId="2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5" fillId="0" borderId="2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0" fontId="37" fillId="0" borderId="2" xfId="0" applyNumberFormat="1" applyFont="1" applyFill="1" applyBorder="1" applyAlignment="1" applyProtection="1">
      <alignment vertical="center"/>
    </xf>
    <xf numFmtId="0" fontId="38" fillId="0" borderId="2" xfId="0" applyNumberFormat="1" applyFont="1" applyFill="1" applyBorder="1" applyAlignment="1" applyProtection="1">
      <alignment vertical="center"/>
    </xf>
    <xf numFmtId="0" fontId="37" fillId="0" borderId="2" xfId="0" applyNumberFormat="1" applyFont="1" applyFill="1" applyBorder="1" applyAlignment="1" applyProtection="1">
      <alignment horizontal="left" vertical="top"/>
    </xf>
    <xf numFmtId="0" fontId="37" fillId="0" borderId="2" xfId="0" applyNumberFormat="1" applyFont="1" applyFill="1" applyBorder="1" applyAlignment="1" applyProtection="1">
      <alignment vertical="top" wrapText="1"/>
    </xf>
    <xf numFmtId="0" fontId="39" fillId="0" borderId="2" xfId="0" applyNumberFormat="1" applyFont="1" applyFill="1" applyBorder="1" applyAlignment="1" applyProtection="1">
      <alignment horizontal="left" vertical="top"/>
    </xf>
    <xf numFmtId="0" fontId="39" fillId="0" borderId="2" xfId="0" applyNumberFormat="1" applyFont="1" applyFill="1" applyBorder="1" applyAlignment="1" applyProtection="1">
      <alignment vertical="top" wrapText="1"/>
    </xf>
    <xf numFmtId="0" fontId="40" fillId="0" borderId="2" xfId="0" applyNumberFormat="1" applyFont="1" applyFill="1" applyBorder="1" applyAlignment="1" applyProtection="1">
      <alignment horizontal="left" vertical="top"/>
    </xf>
    <xf numFmtId="0" fontId="40" fillId="0" borderId="2" xfId="0" applyNumberFormat="1" applyFont="1" applyFill="1" applyBorder="1" applyAlignment="1" applyProtection="1">
      <alignment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vertical="center" wrapText="1"/>
    </xf>
    <xf numFmtId="0" fontId="41" fillId="0" borderId="2" xfId="8" applyFont="1" applyBorder="1" applyAlignment="1">
      <alignment vertical="center" wrapText="1"/>
    </xf>
    <xf numFmtId="0" fontId="42" fillId="0" borderId="2" xfId="0" applyFont="1" applyBorder="1" applyAlignment="1">
      <alignment vertical="center" wrapText="1"/>
    </xf>
    <xf numFmtId="0" fontId="1" fillId="0" borderId="16" xfId="0" applyNumberFormat="1" applyFont="1" applyBorder="1" applyAlignment="1">
      <alignment vertical="center" textRotation="90" wrapText="1"/>
    </xf>
    <xf numFmtId="0" fontId="1" fillId="0" borderId="16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9" fontId="14" fillId="0" borderId="7" xfId="0" applyNumberFormat="1" applyFont="1" applyBorder="1" applyAlignment="1">
      <alignment horizontal="right" vertical="center" wrapText="1"/>
    </xf>
    <xf numFmtId="0" fontId="14" fillId="0" borderId="7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49" fontId="2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9" fontId="22" fillId="0" borderId="17" xfId="0" applyNumberFormat="1" applyFont="1" applyBorder="1" applyAlignment="1">
      <alignment horizontal="right" vertical="center" wrapText="1"/>
    </xf>
    <xf numFmtId="49" fontId="22" fillId="0" borderId="2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20" fillId="0" borderId="2" xfId="8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8" fillId="0" borderId="2" xfId="0" applyNumberFormat="1" applyFont="1" applyFill="1" applyBorder="1" applyAlignment="1" applyProtection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8" fillId="0" borderId="2" xfId="0" applyNumberFormat="1" applyFont="1" applyFill="1" applyBorder="1" applyAlignment="1" applyProtection="1">
      <alignment vertical="center" wrapText="1"/>
    </xf>
    <xf numFmtId="0" fontId="48" fillId="0" borderId="0" xfId="0" applyFont="1" applyFill="1"/>
    <xf numFmtId="0" fontId="14" fillId="0" borderId="12" xfId="0" applyFont="1" applyBorder="1" applyAlignment="1">
      <alignment vertical="center" wrapText="1"/>
    </xf>
    <xf numFmtId="0" fontId="14" fillId="0" borderId="27" xfId="0" applyFont="1" applyBorder="1" applyAlignment="1">
      <alignment horizontal="right" vertical="center" wrapText="1"/>
    </xf>
    <xf numFmtId="0" fontId="14" fillId="0" borderId="27" xfId="0" applyFont="1" applyBorder="1" applyAlignment="1">
      <alignment vertical="center" wrapText="1"/>
    </xf>
    <xf numFmtId="164" fontId="14" fillId="0" borderId="6" xfId="0" applyNumberFormat="1" applyFont="1" applyBorder="1" applyAlignment="1">
      <alignment vertical="center" wrapText="1"/>
    </xf>
    <xf numFmtId="164" fontId="14" fillId="0" borderId="28" xfId="0" applyNumberFormat="1" applyFont="1" applyBorder="1" applyAlignment="1">
      <alignment vertical="center" wrapText="1"/>
    </xf>
    <xf numFmtId="0" fontId="48" fillId="0" borderId="2" xfId="0" applyNumberFormat="1" applyFont="1" applyFill="1" applyBorder="1" applyAlignment="1" applyProtection="1"/>
    <xf numFmtId="49" fontId="14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49" fontId="14" fillId="0" borderId="2" xfId="0" applyNumberFormat="1" applyFont="1" applyBorder="1" applyAlignment="1">
      <alignment vertical="center" wrapText="1"/>
    </xf>
    <xf numFmtId="49" fontId="17" fillId="0" borderId="2" xfId="0" applyNumberFormat="1" applyFont="1" applyBorder="1" applyAlignment="1">
      <alignment horizontal="righ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vertical="center" wrapText="1"/>
    </xf>
    <xf numFmtId="49" fontId="8" fillId="4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1" fillId="4" borderId="2" xfId="0" applyNumberFormat="1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right" vertical="center" wrapText="1"/>
    </xf>
    <xf numFmtId="2" fontId="8" fillId="4" borderId="2" xfId="0" applyNumberFormat="1" applyFont="1" applyFill="1" applyBorder="1" applyAlignment="1">
      <alignment vertical="center" wrapText="1"/>
    </xf>
    <xf numFmtId="49" fontId="8" fillId="4" borderId="2" xfId="0" applyNumberFormat="1" applyFont="1" applyFill="1" applyBorder="1" applyAlignment="1">
      <alignment vertical="center" wrapText="1"/>
    </xf>
    <xf numFmtId="49" fontId="14" fillId="0" borderId="2" xfId="0" applyNumberFormat="1" applyFont="1" applyBorder="1" applyAlignment="1">
      <alignment horizontal="left" vertical="center" wrapText="1"/>
    </xf>
    <xf numFmtId="164" fontId="50" fillId="0" borderId="2" xfId="0" applyNumberFormat="1" applyFont="1" applyBorder="1" applyAlignment="1">
      <alignment vertical="center" wrapText="1"/>
    </xf>
    <xf numFmtId="0" fontId="4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textRotation="90" wrapText="1"/>
    </xf>
    <xf numFmtId="0" fontId="36" fillId="0" borderId="20" xfId="0" applyFont="1" applyBorder="1" applyAlignment="1">
      <alignment horizontal="center" vertical="center" textRotation="90" wrapText="1"/>
    </xf>
    <xf numFmtId="0" fontId="36" fillId="0" borderId="6" xfId="0" applyFont="1" applyBorder="1" applyAlignment="1">
      <alignment horizontal="center" vertical="center" textRotation="90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textRotation="90" wrapText="1"/>
    </xf>
    <xf numFmtId="49" fontId="3" fillId="0" borderId="5" xfId="0" applyNumberFormat="1" applyFont="1" applyBorder="1" applyAlignment="1">
      <alignment horizontal="right" vertical="top" wrapText="1"/>
    </xf>
    <xf numFmtId="49" fontId="3" fillId="0" borderId="20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14" fillId="0" borderId="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Обычный 8" xfId="8"/>
    <cellStyle name="Обычный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/&#1073;&#1102;&#1076;&#1078;&#1077;&#1090;/2015/&#1041;&#1102;&#1076;&#1078;&#1077;&#1090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и рік"/>
      <sheetName val="Доходи міс заг"/>
      <sheetName val="Доходи міс спец"/>
      <sheetName val="Фінансування рік"/>
      <sheetName val="Фінансування місяць"/>
      <sheetName val="Річний розпис"/>
      <sheetName val="Помісячний розпис заг"/>
      <sheetName val="Поміс.розпис спец"/>
      <sheetName val="зведений кошторис"/>
      <sheetName val="кошториси"/>
      <sheetName val="кошториси по ДНЗ"/>
      <sheetName val="план асигнувань ДНЗ"/>
      <sheetName val="План асигнувань"/>
      <sheetName val="Зведення показників"/>
      <sheetName val="Кошторис РФВ"/>
      <sheetName val="План асигнувань сп"/>
      <sheetName val="розподіл показників рік"/>
      <sheetName val="розподіл показників місяць"/>
      <sheetName val="аналіз"/>
      <sheetName val="енергоносії"/>
      <sheetName val="кредиторка"/>
      <sheetName val="Лист1"/>
      <sheetName val="Лист2"/>
      <sheetName val="Зміст"/>
    </sheetNames>
    <sheetDataSet>
      <sheetData sheetId="0">
        <row r="20">
          <cell r="C20">
            <v>58100</v>
          </cell>
        </row>
        <row r="23">
          <cell r="C23">
            <v>0</v>
          </cell>
        </row>
        <row r="24">
          <cell r="C24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66">
          <cell r="D66">
            <v>0</v>
          </cell>
        </row>
        <row r="80">
          <cell r="C80">
            <v>-621470</v>
          </cell>
          <cell r="D80">
            <v>621470</v>
          </cell>
        </row>
      </sheetData>
      <sheetData sheetId="1"/>
      <sheetData sheetId="2"/>
      <sheetData sheetId="3">
        <row r="20">
          <cell r="D20">
            <v>2168530</v>
          </cell>
        </row>
      </sheetData>
      <sheetData sheetId="4"/>
      <sheetData sheetId="5"/>
      <sheetData sheetId="6">
        <row r="18">
          <cell r="O18">
            <v>2586640</v>
          </cell>
        </row>
        <row r="56">
          <cell r="O56">
            <v>20000</v>
          </cell>
        </row>
      </sheetData>
      <sheetData sheetId="7">
        <row r="17">
          <cell r="O17">
            <v>913580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39" workbookViewId="0">
      <selection activeCell="B2" sqref="B2"/>
    </sheetView>
  </sheetViews>
  <sheetFormatPr defaultRowHeight="15" x14ac:dyDescent="0.25"/>
  <cols>
    <col min="1" max="1" width="8.5703125" customWidth="1"/>
    <col min="2" max="2" width="38.28515625" customWidth="1"/>
    <col min="3" max="3" width="9.5703125" customWidth="1"/>
    <col min="4" max="4" width="10.140625" customWidth="1"/>
    <col min="5" max="5" width="8.5703125" style="1" customWidth="1"/>
    <col min="6" max="6" width="8.7109375" customWidth="1"/>
  </cols>
  <sheetData>
    <row r="1" spans="1:6" s="16" customFormat="1" x14ac:dyDescent="0.25">
      <c r="C1" s="165" t="s">
        <v>0</v>
      </c>
      <c r="D1" s="165"/>
      <c r="E1" s="165"/>
      <c r="F1" s="165"/>
    </row>
    <row r="2" spans="1:6" s="16" customFormat="1" x14ac:dyDescent="0.25">
      <c r="C2" s="165" t="s">
        <v>192</v>
      </c>
      <c r="D2" s="165"/>
      <c r="E2" s="165"/>
      <c r="F2" s="165"/>
    </row>
    <row r="3" spans="1:6" s="16" customFormat="1" x14ac:dyDescent="0.25">
      <c r="C3" s="165" t="s">
        <v>191</v>
      </c>
      <c r="D3" s="165"/>
      <c r="E3" s="165"/>
      <c r="F3" s="165"/>
    </row>
    <row r="4" spans="1:6" x14ac:dyDescent="0.25">
      <c r="A4" s="173" t="s">
        <v>30</v>
      </c>
      <c r="B4" s="173"/>
      <c r="C4" s="173"/>
      <c r="D4" s="173"/>
      <c r="E4" s="173"/>
      <c r="F4" s="173"/>
    </row>
    <row r="5" spans="1:6" x14ac:dyDescent="0.25">
      <c r="A5" s="173" t="s">
        <v>189</v>
      </c>
      <c r="B5" s="173"/>
      <c r="C5" s="173"/>
      <c r="D5" s="173"/>
      <c r="E5" s="173"/>
      <c r="F5" s="173"/>
    </row>
    <row r="6" spans="1:6" x14ac:dyDescent="0.25">
      <c r="A6" s="1"/>
      <c r="B6" s="1"/>
      <c r="C6" s="1"/>
      <c r="D6" s="1"/>
      <c r="E6" s="167" t="s">
        <v>82</v>
      </c>
      <c r="F6" s="167"/>
    </row>
    <row r="7" spans="1:6" s="17" customFormat="1" ht="12.75" customHeight="1" x14ac:dyDescent="0.2">
      <c r="A7" s="170" t="s">
        <v>1</v>
      </c>
      <c r="B7" s="170" t="s">
        <v>2</v>
      </c>
      <c r="C7" s="170" t="s">
        <v>33</v>
      </c>
      <c r="D7" s="170" t="s">
        <v>3</v>
      </c>
      <c r="E7" s="168" t="s">
        <v>4</v>
      </c>
      <c r="F7" s="169"/>
    </row>
    <row r="8" spans="1:6" s="17" customFormat="1" ht="38.25" x14ac:dyDescent="0.2">
      <c r="A8" s="171"/>
      <c r="B8" s="171"/>
      <c r="C8" s="171"/>
      <c r="D8" s="171"/>
      <c r="E8" s="71" t="s">
        <v>33</v>
      </c>
      <c r="F8" s="71" t="s">
        <v>83</v>
      </c>
    </row>
    <row r="9" spans="1:6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</row>
    <row r="10" spans="1:6" s="99" customFormat="1" x14ac:dyDescent="0.25">
      <c r="A10" s="3">
        <v>10000000</v>
      </c>
      <c r="B10" s="73" t="s">
        <v>5</v>
      </c>
      <c r="C10" s="18">
        <f t="shared" ref="C10:C11" si="0">SUM(D10:E10)</f>
        <v>17855.349999999999</v>
      </c>
      <c r="D10" s="18">
        <f>D11+D13+D17+D23+D25+D43</f>
        <v>17814.75</v>
      </c>
      <c r="E10" s="18">
        <f t="shared" ref="E10:F10" si="1">E11+E13+E17+E23+E25+E43</f>
        <v>40.6</v>
      </c>
      <c r="F10" s="18">
        <f t="shared" si="1"/>
        <v>0</v>
      </c>
    </row>
    <row r="11" spans="1:6" ht="15.75" customHeight="1" x14ac:dyDescent="0.3">
      <c r="A11" s="74">
        <v>11020000</v>
      </c>
      <c r="B11" s="75" t="s">
        <v>84</v>
      </c>
      <c r="C11" s="20">
        <f t="shared" si="0"/>
        <v>10</v>
      </c>
      <c r="D11" s="97">
        <f>D12</f>
        <v>10</v>
      </c>
      <c r="E11" s="97">
        <f t="shared" ref="E11:F11" si="2">E12</f>
        <v>0</v>
      </c>
      <c r="F11" s="97">
        <f t="shared" si="2"/>
        <v>0</v>
      </c>
    </row>
    <row r="12" spans="1:6" ht="25.5" x14ac:dyDescent="0.25">
      <c r="A12" s="76">
        <v>11020200</v>
      </c>
      <c r="B12" s="76" t="s">
        <v>6</v>
      </c>
      <c r="C12" s="20">
        <f>SUM(D12:E12)</f>
        <v>10</v>
      </c>
      <c r="D12" s="20">
        <v>10</v>
      </c>
      <c r="E12" s="20"/>
      <c r="F12" s="20"/>
    </row>
    <row r="13" spans="1:6" s="99" customFormat="1" hidden="1" x14ac:dyDescent="0.25">
      <c r="A13" s="77">
        <v>12000000</v>
      </c>
      <c r="B13" s="78" t="s">
        <v>85</v>
      </c>
      <c r="C13" s="18">
        <f t="shared" ref="C13:C72" si="3">SUM(D13:E13)</f>
        <v>0</v>
      </c>
      <c r="D13" s="18">
        <f>D14</f>
        <v>0</v>
      </c>
      <c r="E13" s="18">
        <f t="shared" ref="E13:F13" si="4">E14</f>
        <v>0</v>
      </c>
      <c r="F13" s="18">
        <f t="shared" si="4"/>
        <v>0</v>
      </c>
    </row>
    <row r="14" spans="1:6" s="99" customFormat="1" ht="24.75" hidden="1" customHeight="1" x14ac:dyDescent="0.25">
      <c r="A14" s="79">
        <v>12020000</v>
      </c>
      <c r="B14" s="80" t="s">
        <v>86</v>
      </c>
      <c r="C14" s="18">
        <f t="shared" si="3"/>
        <v>0</v>
      </c>
      <c r="D14" s="18">
        <f>SUM(D15:D16)</f>
        <v>0</v>
      </c>
      <c r="E14" s="18">
        <f t="shared" ref="E14:F14" si="5">SUM(E15:E16)</f>
        <v>0</v>
      </c>
      <c r="F14" s="18">
        <f t="shared" si="5"/>
        <v>0</v>
      </c>
    </row>
    <row r="15" spans="1:6" ht="32.25" hidden="1" customHeight="1" x14ac:dyDescent="0.25">
      <c r="A15" s="12">
        <v>12020100</v>
      </c>
      <c r="B15" s="81" t="s">
        <v>87</v>
      </c>
      <c r="C15" s="20">
        <f t="shared" si="3"/>
        <v>0</v>
      </c>
      <c r="D15" s="20">
        <f>'[1]Доходи рік'!$C23/1000</f>
        <v>0</v>
      </c>
      <c r="E15" s="20"/>
      <c r="F15" s="20"/>
    </row>
    <row r="16" spans="1:6" ht="25.5" hidden="1" x14ac:dyDescent="0.25">
      <c r="A16" s="12">
        <v>12020200</v>
      </c>
      <c r="B16" s="81" t="s">
        <v>88</v>
      </c>
      <c r="C16" s="20">
        <f t="shared" si="3"/>
        <v>0</v>
      </c>
      <c r="D16" s="20">
        <f>'[1]Доходи рік'!$C24/1000</f>
        <v>0</v>
      </c>
      <c r="E16" s="20"/>
      <c r="F16" s="20"/>
    </row>
    <row r="17" spans="1:6" s="99" customFormat="1" ht="27" hidden="1" x14ac:dyDescent="0.3">
      <c r="A17" s="74">
        <v>13000000</v>
      </c>
      <c r="B17" s="75" t="s">
        <v>89</v>
      </c>
      <c r="C17" s="18">
        <f t="shared" si="3"/>
        <v>0</v>
      </c>
      <c r="D17" s="18">
        <f>D18</f>
        <v>0</v>
      </c>
      <c r="E17" s="18">
        <f t="shared" ref="E17:F17" si="6">E18</f>
        <v>0</v>
      </c>
      <c r="F17" s="18">
        <f t="shared" si="6"/>
        <v>0</v>
      </c>
    </row>
    <row r="18" spans="1:6" hidden="1" x14ac:dyDescent="0.25">
      <c r="A18" s="82">
        <v>13010000</v>
      </c>
      <c r="B18" s="83" t="s">
        <v>90</v>
      </c>
      <c r="C18" s="20">
        <f t="shared" si="3"/>
        <v>0</v>
      </c>
      <c r="D18" s="20">
        <f>SUM(D19:D22)</f>
        <v>0</v>
      </c>
      <c r="E18" s="20">
        <f t="shared" ref="E18:F18" si="7">SUM(E19:E22)</f>
        <v>0</v>
      </c>
      <c r="F18" s="20">
        <f t="shared" si="7"/>
        <v>0</v>
      </c>
    </row>
    <row r="19" spans="1:6" ht="51" hidden="1" x14ac:dyDescent="0.25">
      <c r="A19" s="82">
        <v>13010200</v>
      </c>
      <c r="B19" s="83" t="s">
        <v>91</v>
      </c>
      <c r="C19" s="20">
        <f t="shared" si="3"/>
        <v>0</v>
      </c>
      <c r="D19" s="20">
        <f>'[1]Доходи рік'!$C27/1000</f>
        <v>0</v>
      </c>
      <c r="E19" s="20"/>
      <c r="F19" s="20"/>
    </row>
    <row r="20" spans="1:6" ht="25.5" hidden="1" customHeight="1" x14ac:dyDescent="0.25">
      <c r="A20" s="82">
        <v>13020200</v>
      </c>
      <c r="B20" s="83" t="s">
        <v>92</v>
      </c>
      <c r="C20" s="20">
        <f t="shared" si="3"/>
        <v>0</v>
      </c>
      <c r="D20" s="20">
        <f>'[1]Доходи рік'!$C28/1000</f>
        <v>0</v>
      </c>
      <c r="E20" s="20"/>
      <c r="F20" s="20"/>
    </row>
    <row r="21" spans="1:6" ht="25.5" hidden="1" x14ac:dyDescent="0.25">
      <c r="A21" s="82">
        <v>13030200</v>
      </c>
      <c r="B21" s="83" t="s">
        <v>93</v>
      </c>
      <c r="C21" s="20">
        <f t="shared" si="3"/>
        <v>0</v>
      </c>
      <c r="D21" s="20">
        <f>'[1]Доходи рік'!$C29/1000</f>
        <v>0</v>
      </c>
      <c r="E21" s="20"/>
      <c r="F21" s="20"/>
    </row>
    <row r="22" spans="1:6" ht="25.5" hidden="1" x14ac:dyDescent="0.25">
      <c r="A22" s="82">
        <v>13030600</v>
      </c>
      <c r="B22" s="83" t="s">
        <v>94</v>
      </c>
      <c r="C22" s="20">
        <f t="shared" si="3"/>
        <v>0</v>
      </c>
      <c r="D22" s="20">
        <f>'[1]Доходи рік'!$C30/1000</f>
        <v>0</v>
      </c>
      <c r="E22" s="20"/>
      <c r="F22" s="20"/>
    </row>
    <row r="23" spans="1:6" s="99" customFormat="1" x14ac:dyDescent="0.25">
      <c r="A23" s="84">
        <v>14000000</v>
      </c>
      <c r="B23" s="78" t="s">
        <v>95</v>
      </c>
      <c r="C23" s="18">
        <f t="shared" si="3"/>
        <v>2565.8000000000002</v>
      </c>
      <c r="D23" s="18">
        <f>D24</f>
        <v>2565.8000000000002</v>
      </c>
      <c r="E23" s="18">
        <f t="shared" ref="E23:F23" si="8">E24</f>
        <v>0</v>
      </c>
      <c r="F23" s="18">
        <f t="shared" si="8"/>
        <v>0</v>
      </c>
    </row>
    <row r="24" spans="1:6" ht="25.5" x14ac:dyDescent="0.25">
      <c r="A24" s="85">
        <v>14040000</v>
      </c>
      <c r="B24" s="81" t="s">
        <v>96</v>
      </c>
      <c r="C24" s="20">
        <f t="shared" si="3"/>
        <v>2565.8000000000002</v>
      </c>
      <c r="D24" s="20">
        <v>2565.8000000000002</v>
      </c>
      <c r="E24" s="20"/>
      <c r="F24" s="20"/>
    </row>
    <row r="25" spans="1:6" s="99" customFormat="1" ht="17.25" customHeight="1" x14ac:dyDescent="0.25">
      <c r="A25" s="44">
        <v>18000000</v>
      </c>
      <c r="B25" s="78" t="s">
        <v>97</v>
      </c>
      <c r="C25" s="18">
        <f t="shared" si="3"/>
        <v>15238.949999999999</v>
      </c>
      <c r="D25" s="18">
        <f>D26+D37+D39</f>
        <v>15238.949999999999</v>
      </c>
      <c r="E25" s="18">
        <f t="shared" ref="E25:F25" si="9">E26+E37+E39</f>
        <v>0</v>
      </c>
      <c r="F25" s="18">
        <f t="shared" si="9"/>
        <v>0</v>
      </c>
    </row>
    <row r="26" spans="1:6" x14ac:dyDescent="0.25">
      <c r="A26" s="12">
        <v>18010000</v>
      </c>
      <c r="B26" s="81" t="s">
        <v>98</v>
      </c>
      <c r="C26" s="20">
        <f t="shared" si="3"/>
        <v>8921</v>
      </c>
      <c r="D26" s="20">
        <f>SUM(D27:D36)</f>
        <v>8921</v>
      </c>
      <c r="E26" s="20">
        <f t="shared" ref="E26:F26" si="10">SUM(E27:E36)</f>
        <v>0</v>
      </c>
      <c r="F26" s="20">
        <f t="shared" si="10"/>
        <v>0</v>
      </c>
    </row>
    <row r="27" spans="1:6" s="1" customFormat="1" ht="51" customHeight="1" x14ac:dyDescent="0.25">
      <c r="A27" s="12">
        <v>18010100</v>
      </c>
      <c r="B27" s="81" t="s">
        <v>99</v>
      </c>
      <c r="C27" s="20">
        <f t="shared" si="3"/>
        <v>19.399999999999999</v>
      </c>
      <c r="D27" s="20">
        <v>19.399999999999999</v>
      </c>
      <c r="E27" s="20"/>
      <c r="F27" s="20"/>
    </row>
    <row r="28" spans="1:6" ht="53.25" customHeight="1" x14ac:dyDescent="0.25">
      <c r="A28" s="12">
        <v>18010200</v>
      </c>
      <c r="B28" s="81" t="s">
        <v>100</v>
      </c>
      <c r="C28" s="20">
        <f t="shared" si="3"/>
        <v>81</v>
      </c>
      <c r="D28" s="20">
        <v>81</v>
      </c>
      <c r="E28" s="20"/>
      <c r="F28" s="20"/>
    </row>
    <row r="29" spans="1:6" ht="52.5" customHeight="1" x14ac:dyDescent="0.25">
      <c r="A29" s="12">
        <v>18010300</v>
      </c>
      <c r="B29" s="81" t="s">
        <v>101</v>
      </c>
      <c r="C29" s="20">
        <f t="shared" si="3"/>
        <v>631.29999999999995</v>
      </c>
      <c r="D29" s="20">
        <v>631.29999999999995</v>
      </c>
      <c r="E29" s="20"/>
      <c r="F29" s="20"/>
    </row>
    <row r="30" spans="1:6" s="1" customFormat="1" ht="52.5" customHeight="1" x14ac:dyDescent="0.25">
      <c r="A30" s="86">
        <v>18010400</v>
      </c>
      <c r="B30" s="81" t="s">
        <v>102</v>
      </c>
      <c r="C30" s="20">
        <f t="shared" si="3"/>
        <v>1056</v>
      </c>
      <c r="D30" s="20">
        <v>1056</v>
      </c>
      <c r="E30" s="20"/>
      <c r="F30" s="20"/>
    </row>
    <row r="31" spans="1:6" x14ac:dyDescent="0.25">
      <c r="A31" s="86">
        <v>18010500</v>
      </c>
      <c r="B31" s="81" t="s">
        <v>7</v>
      </c>
      <c r="C31" s="20">
        <f t="shared" si="3"/>
        <v>1174.8</v>
      </c>
      <c r="D31" s="20">
        <v>1174.8</v>
      </c>
      <c r="E31" s="20"/>
      <c r="F31" s="20"/>
    </row>
    <row r="32" spans="1:6" x14ac:dyDescent="0.25">
      <c r="A32" s="86">
        <v>18010600</v>
      </c>
      <c r="B32" s="81" t="s">
        <v>8</v>
      </c>
      <c r="C32" s="20">
        <f t="shared" si="3"/>
        <v>4107.3999999999996</v>
      </c>
      <c r="D32" s="20">
        <v>4107.3999999999996</v>
      </c>
      <c r="E32" s="20"/>
      <c r="F32" s="20"/>
    </row>
    <row r="33" spans="1:6" x14ac:dyDescent="0.25">
      <c r="A33" s="86">
        <v>18010700</v>
      </c>
      <c r="B33" s="81" t="s">
        <v>9</v>
      </c>
      <c r="C33" s="20">
        <f t="shared" si="3"/>
        <v>733.7</v>
      </c>
      <c r="D33" s="20">
        <v>733.7</v>
      </c>
      <c r="E33" s="20"/>
      <c r="F33" s="20"/>
    </row>
    <row r="34" spans="1:6" ht="15.75" customHeight="1" x14ac:dyDescent="0.25">
      <c r="A34" s="86">
        <v>18010900</v>
      </c>
      <c r="B34" s="86" t="s">
        <v>10</v>
      </c>
      <c r="C34" s="20">
        <f t="shared" si="3"/>
        <v>967.4</v>
      </c>
      <c r="D34" s="20">
        <v>967.4</v>
      </c>
      <c r="E34" s="20"/>
      <c r="F34" s="20"/>
    </row>
    <row r="35" spans="1:6" s="70" customFormat="1" ht="12.75" customHeight="1" x14ac:dyDescent="0.15">
      <c r="A35" s="50">
        <v>18011000</v>
      </c>
      <c r="B35" s="81" t="s">
        <v>103</v>
      </c>
      <c r="C35" s="20">
        <f t="shared" si="3"/>
        <v>100</v>
      </c>
      <c r="D35" s="20">
        <v>100</v>
      </c>
      <c r="E35" s="23"/>
      <c r="F35" s="23"/>
    </row>
    <row r="36" spans="1:6" s="70" customFormat="1" ht="15.75" customHeight="1" x14ac:dyDescent="0.15">
      <c r="A36" s="50">
        <v>18011100</v>
      </c>
      <c r="B36" s="81" t="s">
        <v>104</v>
      </c>
      <c r="C36" s="20">
        <f t="shared" si="3"/>
        <v>50</v>
      </c>
      <c r="D36" s="20">
        <v>50</v>
      </c>
      <c r="E36" s="72"/>
      <c r="F36" s="23"/>
    </row>
    <row r="37" spans="1:6" s="99" customFormat="1" x14ac:dyDescent="0.25">
      <c r="A37" s="87">
        <v>18030000</v>
      </c>
      <c r="B37" s="80" t="s">
        <v>105</v>
      </c>
      <c r="C37" s="18">
        <f t="shared" si="3"/>
        <v>3</v>
      </c>
      <c r="D37" s="100">
        <f>D38</f>
        <v>3</v>
      </c>
      <c r="E37" s="100">
        <f t="shared" ref="E37:F37" si="11">E38</f>
        <v>0</v>
      </c>
      <c r="F37" s="100">
        <f t="shared" si="11"/>
        <v>0</v>
      </c>
    </row>
    <row r="38" spans="1:6" ht="22.5" customHeight="1" x14ac:dyDescent="0.25">
      <c r="A38" s="50">
        <v>18030100</v>
      </c>
      <c r="B38" s="50" t="s">
        <v>11</v>
      </c>
      <c r="C38" s="20">
        <f t="shared" si="3"/>
        <v>3</v>
      </c>
      <c r="D38" s="20">
        <v>3</v>
      </c>
      <c r="E38" s="20"/>
      <c r="F38" s="20"/>
    </row>
    <row r="39" spans="1:6" s="99" customFormat="1" x14ac:dyDescent="0.25">
      <c r="A39" s="45">
        <v>18050000</v>
      </c>
      <c r="B39" s="45" t="s">
        <v>12</v>
      </c>
      <c r="C39" s="18">
        <f t="shared" si="3"/>
        <v>6314.9499999999989</v>
      </c>
      <c r="D39" s="18">
        <f>SUM(D40:D42)</f>
        <v>6314.9499999999989</v>
      </c>
      <c r="E39" s="18">
        <f t="shared" ref="E39:F39" si="12">SUM(E40:E42)</f>
        <v>0</v>
      </c>
      <c r="F39" s="18">
        <f t="shared" si="12"/>
        <v>0</v>
      </c>
    </row>
    <row r="40" spans="1:6" x14ac:dyDescent="0.25">
      <c r="A40" s="12">
        <v>18050300</v>
      </c>
      <c r="B40" s="12" t="s">
        <v>13</v>
      </c>
      <c r="C40" s="20">
        <f t="shared" si="3"/>
        <v>990.77</v>
      </c>
      <c r="D40" s="20">
        <v>990.77</v>
      </c>
      <c r="E40" s="20"/>
      <c r="F40" s="20"/>
    </row>
    <row r="41" spans="1:6" x14ac:dyDescent="0.25">
      <c r="A41" s="12">
        <v>18050400</v>
      </c>
      <c r="B41" s="12" t="s">
        <v>14</v>
      </c>
      <c r="C41" s="20">
        <f t="shared" si="3"/>
        <v>4352.78</v>
      </c>
      <c r="D41" s="20">
        <v>4352.78</v>
      </c>
      <c r="E41" s="20"/>
      <c r="F41" s="20"/>
    </row>
    <row r="42" spans="1:6" ht="89.25" customHeight="1" x14ac:dyDescent="0.25">
      <c r="A42" s="12">
        <v>18050500</v>
      </c>
      <c r="B42" s="81" t="s">
        <v>106</v>
      </c>
      <c r="C42" s="20">
        <f t="shared" si="3"/>
        <v>971.4</v>
      </c>
      <c r="D42" s="20">
        <v>971.4</v>
      </c>
      <c r="E42" s="20"/>
      <c r="F42" s="20"/>
    </row>
    <row r="43" spans="1:6" s="99" customFormat="1" x14ac:dyDescent="0.25">
      <c r="A43" s="44">
        <v>19000000</v>
      </c>
      <c r="B43" s="44" t="s">
        <v>107</v>
      </c>
      <c r="C43" s="18">
        <f t="shared" si="3"/>
        <v>40.6</v>
      </c>
      <c r="D43" s="18">
        <f>D44</f>
        <v>0</v>
      </c>
      <c r="E43" s="18">
        <f t="shared" ref="E43:F43" si="13">E44</f>
        <v>40.6</v>
      </c>
      <c r="F43" s="18">
        <f t="shared" si="13"/>
        <v>0</v>
      </c>
    </row>
    <row r="44" spans="1:6" s="99" customFormat="1" x14ac:dyDescent="0.25">
      <c r="A44" s="45">
        <v>19010000</v>
      </c>
      <c r="B44" s="45" t="s">
        <v>15</v>
      </c>
      <c r="C44" s="18">
        <f t="shared" si="3"/>
        <v>40.6</v>
      </c>
      <c r="D44" s="18">
        <f>SUM(D45:D47)</f>
        <v>0</v>
      </c>
      <c r="E44" s="18">
        <f t="shared" ref="E44:F44" si="14">SUM(E45:E47)</f>
        <v>40.6</v>
      </c>
      <c r="F44" s="18">
        <f t="shared" si="14"/>
        <v>0</v>
      </c>
    </row>
    <row r="45" spans="1:6" ht="25.5" x14ac:dyDescent="0.25">
      <c r="A45" s="12">
        <v>19010100</v>
      </c>
      <c r="B45" s="12" t="s">
        <v>16</v>
      </c>
      <c r="C45" s="20">
        <f t="shared" si="3"/>
        <v>28.5</v>
      </c>
      <c r="D45" s="20"/>
      <c r="E45" s="20">
        <v>28.5</v>
      </c>
      <c r="F45" s="20"/>
    </row>
    <row r="46" spans="1:6" ht="25.5" x14ac:dyDescent="0.25">
      <c r="A46" s="12">
        <v>19010200</v>
      </c>
      <c r="B46" s="12" t="s">
        <v>17</v>
      </c>
      <c r="C46" s="20">
        <f t="shared" si="3"/>
        <v>0</v>
      </c>
      <c r="D46" s="20"/>
      <c r="E46" s="20"/>
      <c r="F46" s="20"/>
    </row>
    <row r="47" spans="1:6" ht="38.25" x14ac:dyDescent="0.25">
      <c r="A47" s="12">
        <v>19010300</v>
      </c>
      <c r="B47" s="12" t="s">
        <v>108</v>
      </c>
      <c r="C47" s="20">
        <f t="shared" si="3"/>
        <v>12.1</v>
      </c>
      <c r="D47" s="20"/>
      <c r="E47" s="20">
        <v>12.1</v>
      </c>
      <c r="F47" s="20"/>
    </row>
    <row r="48" spans="1:6" s="99" customFormat="1" ht="18" customHeight="1" x14ac:dyDescent="0.25">
      <c r="A48" s="88">
        <v>20000000</v>
      </c>
      <c r="B48" s="89" t="s">
        <v>18</v>
      </c>
      <c r="C48" s="18">
        <f t="shared" si="3"/>
        <v>2090.69</v>
      </c>
      <c r="D48" s="18">
        <f>D49+D57+D60+D63+D53</f>
        <v>969</v>
      </c>
      <c r="E48" s="18">
        <f>E49+E57+E60+E63</f>
        <v>1121.69</v>
      </c>
      <c r="F48" s="18">
        <f>F49+F57+F60+F63</f>
        <v>0</v>
      </c>
    </row>
    <row r="49" spans="1:6" s="99" customFormat="1" ht="24" customHeight="1" x14ac:dyDescent="0.25">
      <c r="A49" s="90">
        <v>21000000</v>
      </c>
      <c r="B49" s="91" t="s">
        <v>109</v>
      </c>
      <c r="C49" s="18">
        <f t="shared" si="3"/>
        <v>32</v>
      </c>
      <c r="D49" s="18">
        <f>D50+D52</f>
        <v>32</v>
      </c>
      <c r="E49" s="18">
        <f t="shared" ref="E49:F49" si="15">E50+E52</f>
        <v>0</v>
      </c>
      <c r="F49" s="18">
        <f t="shared" si="15"/>
        <v>0</v>
      </c>
    </row>
    <row r="50" spans="1:6" s="99" customFormat="1" ht="84" customHeight="1" x14ac:dyDescent="0.25">
      <c r="A50" s="90">
        <v>21010000</v>
      </c>
      <c r="B50" s="78" t="s">
        <v>110</v>
      </c>
      <c r="C50" s="18">
        <f t="shared" si="3"/>
        <v>17</v>
      </c>
      <c r="D50" s="18">
        <f>D51</f>
        <v>17</v>
      </c>
      <c r="E50" s="18">
        <f t="shared" ref="E50:F50" si="16">E51</f>
        <v>0</v>
      </c>
      <c r="F50" s="18">
        <f t="shared" si="16"/>
        <v>0</v>
      </c>
    </row>
    <row r="51" spans="1:6" ht="39" customHeight="1" x14ac:dyDescent="0.25">
      <c r="A51" s="51">
        <v>21010300</v>
      </c>
      <c r="B51" s="92" t="s">
        <v>111</v>
      </c>
      <c r="C51" s="20">
        <f t="shared" si="3"/>
        <v>17</v>
      </c>
      <c r="D51" s="20">
        <v>17</v>
      </c>
      <c r="E51" s="20"/>
      <c r="F51" s="20"/>
    </row>
    <row r="52" spans="1:6" s="99" customFormat="1" x14ac:dyDescent="0.25">
      <c r="A52" s="6">
        <v>21081100</v>
      </c>
      <c r="B52" s="6" t="s">
        <v>19</v>
      </c>
      <c r="C52" s="19">
        <f t="shared" si="3"/>
        <v>15</v>
      </c>
      <c r="D52" s="19">
        <v>15</v>
      </c>
      <c r="E52" s="18"/>
      <c r="F52" s="18"/>
    </row>
    <row r="53" spans="1:6" s="99" customFormat="1" x14ac:dyDescent="0.25">
      <c r="A53" s="13">
        <v>22010000</v>
      </c>
      <c r="B53" s="13" t="s">
        <v>179</v>
      </c>
      <c r="C53" s="19">
        <f t="shared" si="3"/>
        <v>591</v>
      </c>
      <c r="D53" s="19">
        <f>SUM(D54:D56)</f>
        <v>591</v>
      </c>
      <c r="E53" s="18"/>
      <c r="F53" s="18"/>
    </row>
    <row r="54" spans="1:6" s="99" customFormat="1" ht="30" customHeight="1" x14ac:dyDescent="0.25">
      <c r="A54" s="138">
        <v>22012500</v>
      </c>
      <c r="B54" s="138" t="s">
        <v>180</v>
      </c>
      <c r="C54" s="19">
        <f t="shared" si="3"/>
        <v>457.2</v>
      </c>
      <c r="D54" s="20">
        <v>457.2</v>
      </c>
      <c r="E54" s="18"/>
      <c r="F54" s="18"/>
    </row>
    <row r="55" spans="1:6" s="99" customFormat="1" ht="30" customHeight="1" x14ac:dyDescent="0.25">
      <c r="A55" s="138">
        <v>22012600</v>
      </c>
      <c r="B55" s="138" t="s">
        <v>193</v>
      </c>
      <c r="C55" s="19">
        <f t="shared" si="3"/>
        <v>87.7</v>
      </c>
      <c r="D55" s="19">
        <v>87.7</v>
      </c>
      <c r="E55" s="18"/>
      <c r="F55" s="18"/>
    </row>
    <row r="56" spans="1:6" s="99" customFormat="1" ht="87" customHeight="1" x14ac:dyDescent="0.25">
      <c r="A56" s="138">
        <v>22012900</v>
      </c>
      <c r="B56" s="138" t="s">
        <v>194</v>
      </c>
      <c r="C56" s="19">
        <f t="shared" si="3"/>
        <v>46.1</v>
      </c>
      <c r="D56" s="19">
        <v>46.1</v>
      </c>
      <c r="E56" s="18"/>
      <c r="F56" s="18"/>
    </row>
    <row r="57" spans="1:6" s="99" customFormat="1" ht="12.75" customHeight="1" x14ac:dyDescent="0.25">
      <c r="A57" s="93">
        <v>22090000</v>
      </c>
      <c r="B57" s="93" t="s">
        <v>20</v>
      </c>
      <c r="C57" s="18">
        <f t="shared" si="3"/>
        <v>334</v>
      </c>
      <c r="D57" s="18">
        <f t="shared" ref="D57:F57" si="17">SUM(D58:D59)</f>
        <v>334</v>
      </c>
      <c r="E57" s="18">
        <f t="shared" si="17"/>
        <v>0</v>
      </c>
      <c r="F57" s="18">
        <f t="shared" si="17"/>
        <v>0</v>
      </c>
    </row>
    <row r="58" spans="1:6" s="1" customFormat="1" ht="51" customHeight="1" x14ac:dyDescent="0.25">
      <c r="A58" s="62">
        <v>22090100</v>
      </c>
      <c r="B58" s="62" t="s">
        <v>21</v>
      </c>
      <c r="C58" s="20">
        <f t="shared" si="3"/>
        <v>205.2</v>
      </c>
      <c r="D58" s="20">
        <v>205.2</v>
      </c>
      <c r="E58" s="20"/>
      <c r="F58" s="20"/>
    </row>
    <row r="59" spans="1:6" ht="39.75" customHeight="1" x14ac:dyDescent="0.25">
      <c r="A59" s="62">
        <v>22090400</v>
      </c>
      <c r="B59" s="62" t="s">
        <v>22</v>
      </c>
      <c r="C59" s="20">
        <f t="shared" si="3"/>
        <v>128.80000000000001</v>
      </c>
      <c r="D59" s="20">
        <v>128.80000000000001</v>
      </c>
      <c r="E59" s="20"/>
      <c r="F59" s="20"/>
    </row>
    <row r="60" spans="1:6" s="99" customFormat="1" x14ac:dyDescent="0.25">
      <c r="A60" s="93">
        <v>24060000</v>
      </c>
      <c r="B60" s="93" t="s">
        <v>112</v>
      </c>
      <c r="C60" s="18">
        <f t="shared" si="3"/>
        <v>12</v>
      </c>
      <c r="D60" s="18">
        <f t="shared" ref="D60:F60" si="18">D61+D62</f>
        <v>12</v>
      </c>
      <c r="E60" s="18">
        <f t="shared" si="18"/>
        <v>0</v>
      </c>
      <c r="F60" s="18">
        <f t="shared" si="18"/>
        <v>0</v>
      </c>
    </row>
    <row r="61" spans="1:6" s="99" customFormat="1" x14ac:dyDescent="0.25">
      <c r="A61" s="94">
        <v>24060300</v>
      </c>
      <c r="B61" s="94" t="s">
        <v>23</v>
      </c>
      <c r="C61" s="19">
        <f t="shared" si="3"/>
        <v>12</v>
      </c>
      <c r="D61" s="19">
        <v>12</v>
      </c>
      <c r="E61" s="18"/>
      <c r="F61" s="18"/>
    </row>
    <row r="62" spans="1:6" ht="38.25" x14ac:dyDescent="0.25">
      <c r="A62" s="51">
        <v>24062100</v>
      </c>
      <c r="B62" s="12" t="s">
        <v>75</v>
      </c>
      <c r="C62" s="20">
        <f t="shared" si="3"/>
        <v>0</v>
      </c>
      <c r="D62" s="20">
        <f>'[1]Доходи рік'!C66/1000</f>
        <v>0</v>
      </c>
      <c r="E62" s="20">
        <f>'[1]Доходи рік'!D66/1000</f>
        <v>0</v>
      </c>
      <c r="F62" s="20"/>
    </row>
    <row r="63" spans="1:6" s="64" customFormat="1" x14ac:dyDescent="0.25">
      <c r="A63" s="44">
        <v>25000000</v>
      </c>
      <c r="B63" s="44" t="s">
        <v>24</v>
      </c>
      <c r="C63" s="18">
        <f t="shared" si="3"/>
        <v>1121.69</v>
      </c>
      <c r="D63" s="19">
        <f t="shared" ref="D63:F63" si="19">D64+D67</f>
        <v>0</v>
      </c>
      <c r="E63" s="19">
        <f t="shared" si="19"/>
        <v>1121.69</v>
      </c>
      <c r="F63" s="19">
        <f t="shared" si="19"/>
        <v>0</v>
      </c>
    </row>
    <row r="64" spans="1:6" s="99" customFormat="1" ht="27" customHeight="1" x14ac:dyDescent="0.25">
      <c r="A64" s="45">
        <v>25010000</v>
      </c>
      <c r="B64" s="95" t="s">
        <v>25</v>
      </c>
      <c r="C64" s="18">
        <f t="shared" si="3"/>
        <v>1080</v>
      </c>
      <c r="D64" s="18">
        <f t="shared" ref="D64:F64" si="20">SUM(D65:D66)</f>
        <v>0</v>
      </c>
      <c r="E64" s="18">
        <f t="shared" si="20"/>
        <v>1080</v>
      </c>
      <c r="F64" s="18">
        <f t="shared" si="20"/>
        <v>0</v>
      </c>
    </row>
    <row r="65" spans="1:6" s="1" customFormat="1" ht="25.5" x14ac:dyDescent="0.25">
      <c r="A65" s="12">
        <v>25010100</v>
      </c>
      <c r="B65" s="96" t="s">
        <v>26</v>
      </c>
      <c r="C65" s="20">
        <f t="shared" si="3"/>
        <v>1000</v>
      </c>
      <c r="D65" s="20"/>
      <c r="E65" s="20">
        <v>1000</v>
      </c>
      <c r="F65" s="20"/>
    </row>
    <row r="66" spans="1:6" ht="33" customHeight="1" x14ac:dyDescent="0.25">
      <c r="A66" s="12">
        <v>25010200</v>
      </c>
      <c r="B66" s="96" t="s">
        <v>27</v>
      </c>
      <c r="C66" s="20">
        <f t="shared" si="3"/>
        <v>80</v>
      </c>
      <c r="D66" s="20"/>
      <c r="E66" s="20">
        <v>80</v>
      </c>
      <c r="F66" s="20"/>
    </row>
    <row r="67" spans="1:6" s="99" customFormat="1" ht="27.75" customHeight="1" x14ac:dyDescent="0.25">
      <c r="A67" s="45">
        <v>25020000</v>
      </c>
      <c r="B67" s="95" t="s">
        <v>80</v>
      </c>
      <c r="C67" s="18">
        <f t="shared" si="3"/>
        <v>41.69</v>
      </c>
      <c r="D67" s="18">
        <f>SUM(D68:D69)</f>
        <v>0</v>
      </c>
      <c r="E67" s="18">
        <f t="shared" ref="E67:F67" si="21">SUM(E68:E69)</f>
        <v>41.69</v>
      </c>
      <c r="F67" s="18">
        <f t="shared" si="21"/>
        <v>0</v>
      </c>
    </row>
    <row r="68" spans="1:6" s="98" customFormat="1" hidden="1" x14ac:dyDescent="0.25">
      <c r="A68" s="12">
        <v>25020100</v>
      </c>
      <c r="B68" s="96" t="s">
        <v>141</v>
      </c>
      <c r="C68" s="20">
        <f t="shared" si="3"/>
        <v>0</v>
      </c>
      <c r="D68" s="20"/>
      <c r="E68" s="20">
        <f>'[1]Доходи рік'!D72/1000</f>
        <v>0</v>
      </c>
      <c r="F68" s="20"/>
    </row>
    <row r="69" spans="1:6" ht="38.25" x14ac:dyDescent="0.25">
      <c r="A69" s="12">
        <v>25020200</v>
      </c>
      <c r="B69" s="96" t="s">
        <v>81</v>
      </c>
      <c r="C69" s="20">
        <f t="shared" si="3"/>
        <v>41.69</v>
      </c>
      <c r="D69" s="20"/>
      <c r="E69" s="20">
        <v>41.69</v>
      </c>
      <c r="F69" s="20"/>
    </row>
    <row r="70" spans="1:6" s="99" customFormat="1" x14ac:dyDescent="0.25">
      <c r="A70" s="93">
        <v>41030000</v>
      </c>
      <c r="B70" s="93" t="s">
        <v>113</v>
      </c>
      <c r="C70" s="18">
        <f>SUM(D70:E70)</f>
        <v>8759.5</v>
      </c>
      <c r="D70" s="18">
        <f t="shared" ref="D70:F70" si="22">D71</f>
        <v>8759.5</v>
      </c>
      <c r="E70" s="18">
        <f t="shared" si="22"/>
        <v>0</v>
      </c>
      <c r="F70" s="18">
        <f t="shared" si="22"/>
        <v>0</v>
      </c>
    </row>
    <row r="71" spans="1:6" x14ac:dyDescent="0.25">
      <c r="A71" s="62">
        <v>41035000</v>
      </c>
      <c r="B71" s="62" t="s">
        <v>114</v>
      </c>
      <c r="C71" s="20">
        <f t="shared" si="3"/>
        <v>8759.5</v>
      </c>
      <c r="D71" s="20">
        <v>8759.5</v>
      </c>
      <c r="E71" s="20"/>
      <c r="F71" s="20"/>
    </row>
    <row r="72" spans="1:6" s="99" customFormat="1" ht="15" customHeight="1" x14ac:dyDescent="0.25">
      <c r="A72" s="13"/>
      <c r="B72" s="44" t="s">
        <v>115</v>
      </c>
      <c r="C72" s="18">
        <f t="shared" si="3"/>
        <v>28705.54</v>
      </c>
      <c r="D72" s="18">
        <f>D10+D48+D70</f>
        <v>27543.25</v>
      </c>
      <c r="E72" s="18">
        <f>E10+E48+E70</f>
        <v>1162.29</v>
      </c>
      <c r="F72" s="18">
        <f>F10+F48+F70</f>
        <v>0</v>
      </c>
    </row>
    <row r="73" spans="1:6" s="99" customFormat="1" ht="24" hidden="1" customHeight="1" x14ac:dyDescent="0.25">
      <c r="A73" s="120">
        <v>208400</v>
      </c>
      <c r="B73" s="121" t="s">
        <v>142</v>
      </c>
      <c r="C73" s="18">
        <f>SUM(D73:E73)</f>
        <v>0</v>
      </c>
      <c r="D73" s="20">
        <f>'[1]Доходи рік'!$C80/1000</f>
        <v>-621.47</v>
      </c>
      <c r="E73" s="20">
        <f>'[1]Доходи рік'!D80/1000</f>
        <v>621.47</v>
      </c>
      <c r="F73" s="18">
        <f>E73</f>
        <v>621.47</v>
      </c>
    </row>
    <row r="74" spans="1:6" ht="18" customHeight="1" x14ac:dyDescent="0.25">
      <c r="D74" s="98"/>
      <c r="E74" s="98"/>
      <c r="F74" s="98"/>
    </row>
    <row r="75" spans="1:6" ht="16.5" customHeight="1" thickBot="1" x14ac:dyDescent="0.3">
      <c r="A75" s="1"/>
      <c r="B75" s="2" t="s">
        <v>116</v>
      </c>
      <c r="C75" s="166"/>
      <c r="D75" s="166"/>
      <c r="E75" s="166" t="s">
        <v>195</v>
      </c>
      <c r="F75" s="166"/>
    </row>
    <row r="76" spans="1:6" x14ac:dyDescent="0.25">
      <c r="A76" s="1"/>
      <c r="B76" s="11"/>
      <c r="C76" s="172" t="s">
        <v>140</v>
      </c>
      <c r="D76" s="172"/>
      <c r="E76" s="174" t="s">
        <v>28</v>
      </c>
      <c r="F76" s="174"/>
    </row>
  </sheetData>
  <mergeCells count="15">
    <mergeCell ref="C76:D76"/>
    <mergeCell ref="A4:F4"/>
    <mergeCell ref="A5:F5"/>
    <mergeCell ref="A7:A8"/>
    <mergeCell ref="B7:B8"/>
    <mergeCell ref="C7:C8"/>
    <mergeCell ref="E75:F75"/>
    <mergeCell ref="E76:F76"/>
    <mergeCell ref="C1:F1"/>
    <mergeCell ref="C2:F2"/>
    <mergeCell ref="C3:F3"/>
    <mergeCell ref="C75:D75"/>
    <mergeCell ref="E6:F6"/>
    <mergeCell ref="E7:F7"/>
    <mergeCell ref="D7:D8"/>
  </mergeCells>
  <pageMargins left="1.1023622047244095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80" workbookViewId="0">
      <selection activeCell="C5" sqref="C5"/>
    </sheetView>
  </sheetViews>
  <sheetFormatPr defaultRowHeight="13.5" x14ac:dyDescent="0.25"/>
  <cols>
    <col min="1" max="1" width="8.7109375" style="2" customWidth="1"/>
    <col min="2" max="2" width="35.5703125" style="2" customWidth="1"/>
    <col min="3" max="3" width="8" style="2" customWidth="1"/>
    <col min="4" max="4" width="10.28515625" style="2" customWidth="1"/>
    <col min="5" max="5" width="9.85546875" style="2" customWidth="1"/>
    <col min="6" max="6" width="10.28515625" style="2" customWidth="1"/>
    <col min="7" max="16384" width="9.140625" style="2"/>
  </cols>
  <sheetData>
    <row r="1" spans="1:6" ht="13.5" customHeight="1" x14ac:dyDescent="0.25">
      <c r="C1" s="165" t="s">
        <v>61</v>
      </c>
      <c r="D1" s="165"/>
      <c r="E1" s="165"/>
      <c r="F1" s="165"/>
    </row>
    <row r="2" spans="1:6" ht="13.5" customHeight="1" x14ac:dyDescent="0.25">
      <c r="C2" s="165" t="s">
        <v>190</v>
      </c>
      <c r="D2" s="165"/>
      <c r="E2" s="165"/>
      <c r="F2" s="165"/>
    </row>
    <row r="3" spans="1:6" ht="13.5" customHeight="1" x14ac:dyDescent="0.25">
      <c r="C3" s="165" t="s">
        <v>191</v>
      </c>
      <c r="D3" s="165"/>
      <c r="E3" s="165"/>
      <c r="F3" s="165"/>
    </row>
    <row r="6" spans="1:6" ht="15" x14ac:dyDescent="0.25">
      <c r="A6" s="180" t="s">
        <v>121</v>
      </c>
      <c r="B6" s="180"/>
      <c r="C6" s="180"/>
      <c r="D6" s="180"/>
      <c r="E6" s="180"/>
      <c r="F6" s="180"/>
    </row>
    <row r="7" spans="1:6" ht="15" x14ac:dyDescent="0.25">
      <c r="A7" s="180" t="s">
        <v>189</v>
      </c>
      <c r="B7" s="180"/>
      <c r="C7" s="180"/>
      <c r="D7" s="180"/>
      <c r="E7" s="180"/>
      <c r="F7" s="180"/>
    </row>
    <row r="8" spans="1:6" x14ac:dyDescent="0.25">
      <c r="A8" s="181"/>
      <c r="B8" s="181"/>
      <c r="C8" s="181"/>
      <c r="D8" s="181"/>
      <c r="E8" s="181"/>
      <c r="F8" s="181"/>
    </row>
    <row r="9" spans="1:6" ht="3" customHeight="1" x14ac:dyDescent="0.25"/>
    <row r="10" spans="1:6" hidden="1" x14ac:dyDescent="0.25"/>
    <row r="11" spans="1:6" hidden="1" x14ac:dyDescent="0.25"/>
    <row r="12" spans="1:6" x14ac:dyDescent="0.25">
      <c r="E12" s="167" t="s">
        <v>122</v>
      </c>
      <c r="F12" s="167"/>
    </row>
    <row r="13" spans="1:6" ht="13.5" customHeight="1" x14ac:dyDescent="0.25">
      <c r="A13" s="178" t="s">
        <v>1</v>
      </c>
      <c r="B13" s="178" t="s">
        <v>123</v>
      </c>
      <c r="C13" s="178" t="s">
        <v>33</v>
      </c>
      <c r="D13" s="178" t="s">
        <v>3</v>
      </c>
      <c r="E13" s="176" t="s">
        <v>4</v>
      </c>
      <c r="F13" s="177"/>
    </row>
    <row r="14" spans="1:6" ht="40.5" x14ac:dyDescent="0.25">
      <c r="A14" s="179"/>
      <c r="B14" s="179"/>
      <c r="C14" s="179"/>
      <c r="D14" s="179"/>
      <c r="E14" s="101" t="s">
        <v>33</v>
      </c>
      <c r="F14" s="101" t="s">
        <v>117</v>
      </c>
    </row>
    <row r="15" spans="1:6" s="102" customFormat="1" ht="15.75" x14ac:dyDescent="0.25">
      <c r="A15" s="107"/>
      <c r="B15" s="108" t="s">
        <v>124</v>
      </c>
      <c r="C15" s="18">
        <f>C23</f>
        <v>0</v>
      </c>
      <c r="D15" s="18">
        <f t="shared" ref="D15:F15" si="0">D23</f>
        <v>-5713.119999999999</v>
      </c>
      <c r="E15" s="18">
        <f t="shared" si="0"/>
        <v>5713.119999999999</v>
      </c>
      <c r="F15" s="18">
        <f t="shared" si="0"/>
        <v>5713.119999999999</v>
      </c>
    </row>
    <row r="16" spans="1:6" s="102" customFormat="1" ht="28.5" hidden="1" x14ac:dyDescent="0.25">
      <c r="A16" s="109">
        <v>400000</v>
      </c>
      <c r="B16" s="110" t="s">
        <v>125</v>
      </c>
      <c r="C16" s="18">
        <f>C17</f>
        <v>0</v>
      </c>
      <c r="D16" s="10">
        <f t="shared" ref="D16:F16" si="1">D17</f>
        <v>0</v>
      </c>
      <c r="E16" s="10">
        <f t="shared" si="1"/>
        <v>0</v>
      </c>
      <c r="F16" s="10">
        <f t="shared" si="1"/>
        <v>0</v>
      </c>
    </row>
    <row r="17" spans="1:6" ht="15" hidden="1" x14ac:dyDescent="0.25">
      <c r="A17" s="111">
        <v>401000</v>
      </c>
      <c r="B17" s="112" t="s">
        <v>126</v>
      </c>
      <c r="C17" s="20"/>
      <c r="D17" s="101"/>
      <c r="E17" s="101"/>
      <c r="F17" s="101"/>
    </row>
    <row r="18" spans="1:6" s="102" customFormat="1" ht="15" hidden="1" x14ac:dyDescent="0.25">
      <c r="A18" s="113">
        <v>401100</v>
      </c>
      <c r="B18" s="114" t="s">
        <v>127</v>
      </c>
      <c r="C18" s="18"/>
      <c r="D18" s="10"/>
      <c r="E18" s="10"/>
      <c r="F18" s="10"/>
    </row>
    <row r="19" spans="1:6" ht="15" hidden="1" x14ac:dyDescent="0.25">
      <c r="A19" s="113">
        <v>401200</v>
      </c>
      <c r="B19" s="114" t="s">
        <v>128</v>
      </c>
      <c r="C19" s="20"/>
      <c r="D19" s="101"/>
      <c r="E19" s="101"/>
      <c r="F19" s="101"/>
    </row>
    <row r="20" spans="1:6" s="102" customFormat="1" ht="15" hidden="1" customHeight="1" x14ac:dyDescent="0.25">
      <c r="A20" s="111">
        <v>402000</v>
      </c>
      <c r="B20" s="112" t="s">
        <v>129</v>
      </c>
      <c r="C20" s="18"/>
      <c r="D20" s="10"/>
      <c r="E20" s="10"/>
      <c r="F20" s="10"/>
    </row>
    <row r="21" spans="1:6" s="102" customFormat="1" ht="15" hidden="1" x14ac:dyDescent="0.25">
      <c r="A21" s="113">
        <v>402100</v>
      </c>
      <c r="B21" s="114" t="s">
        <v>130</v>
      </c>
      <c r="C21" s="18"/>
      <c r="D21" s="10"/>
      <c r="E21" s="10"/>
      <c r="F21" s="10"/>
    </row>
    <row r="22" spans="1:6" s="104" customFormat="1" ht="15" hidden="1" x14ac:dyDescent="0.25">
      <c r="A22" s="113">
        <v>402200</v>
      </c>
      <c r="B22" s="114" t="s">
        <v>131</v>
      </c>
      <c r="C22" s="97"/>
      <c r="D22" s="103"/>
      <c r="E22" s="103"/>
      <c r="F22" s="103"/>
    </row>
    <row r="23" spans="1:6" s="137" customFormat="1" ht="14.25" x14ac:dyDescent="0.25">
      <c r="A23" s="109">
        <v>200000</v>
      </c>
      <c r="B23" s="110" t="s">
        <v>176</v>
      </c>
      <c r="C23" s="20">
        <f t="shared" ref="C23:C25" si="2">D23+E23</f>
        <v>0</v>
      </c>
      <c r="D23" s="19">
        <f>D24</f>
        <v>-5713.119999999999</v>
      </c>
      <c r="E23" s="19">
        <f t="shared" ref="E23:F23" si="3">E24</f>
        <v>5713.119999999999</v>
      </c>
      <c r="F23" s="19">
        <f t="shared" si="3"/>
        <v>5713.119999999999</v>
      </c>
    </row>
    <row r="24" spans="1:6" s="104" customFormat="1" ht="30" x14ac:dyDescent="0.25">
      <c r="A24" s="111">
        <v>208000</v>
      </c>
      <c r="B24" s="112" t="s">
        <v>177</v>
      </c>
      <c r="C24" s="20">
        <f t="shared" si="2"/>
        <v>0</v>
      </c>
      <c r="D24" s="97">
        <f>SUM(D25:D26)</f>
        <v>-5713.119999999999</v>
      </c>
      <c r="E24" s="97">
        <f t="shared" ref="E24:F24" si="4">SUM(E25:E26)</f>
        <v>5713.119999999999</v>
      </c>
      <c r="F24" s="97">
        <f t="shared" si="4"/>
        <v>5713.119999999999</v>
      </c>
    </row>
    <row r="25" spans="1:6" s="104" customFormat="1" ht="15" x14ac:dyDescent="0.25">
      <c r="A25" s="113">
        <v>208100</v>
      </c>
      <c r="B25" s="114" t="s">
        <v>118</v>
      </c>
      <c r="C25" s="20">
        <f t="shared" si="2"/>
        <v>0</v>
      </c>
      <c r="D25" s="97"/>
      <c r="E25" s="20"/>
      <c r="F25" s="97"/>
    </row>
    <row r="26" spans="1:6" ht="45" x14ac:dyDescent="0.25">
      <c r="A26" s="113">
        <v>208400</v>
      </c>
      <c r="B26" s="114" t="s">
        <v>142</v>
      </c>
      <c r="C26" s="20">
        <f>D26+E26</f>
        <v>0</v>
      </c>
      <c r="D26" s="20">
        <f>-'додаток 1'!D72+'додаток 3'!E49</f>
        <v>-5713.119999999999</v>
      </c>
      <c r="E26" s="20">
        <f>'додаток 1'!E72-'додаток 3'!K49-'додаток 2'!D26</f>
        <v>5713.119999999999</v>
      </c>
      <c r="F26" s="20">
        <f>E26</f>
        <v>5713.119999999999</v>
      </c>
    </row>
    <row r="27" spans="1:6" ht="28.5" x14ac:dyDescent="0.25">
      <c r="A27" s="109">
        <v>600000</v>
      </c>
      <c r="B27" s="110" t="s">
        <v>119</v>
      </c>
      <c r="C27" s="20">
        <f>C28+C31</f>
        <v>0</v>
      </c>
      <c r="D27" s="20">
        <f t="shared" ref="D27:F27" si="5">D28+D31</f>
        <v>-5713.119999999999</v>
      </c>
      <c r="E27" s="20">
        <f t="shared" si="5"/>
        <v>5713.119999999999</v>
      </c>
      <c r="F27" s="20">
        <f t="shared" si="5"/>
        <v>5713.119999999999</v>
      </c>
    </row>
    <row r="28" spans="1:6" s="102" customFormat="1" ht="49.5" customHeight="1" x14ac:dyDescent="0.25">
      <c r="A28" s="111">
        <v>601000</v>
      </c>
      <c r="B28" s="112" t="s">
        <v>132</v>
      </c>
      <c r="C28" s="97">
        <f>C29</f>
        <v>0</v>
      </c>
      <c r="D28" s="103">
        <f t="shared" ref="D28:F28" si="6">D29</f>
        <v>0</v>
      </c>
      <c r="E28" s="103">
        <f t="shared" si="6"/>
        <v>0</v>
      </c>
      <c r="F28" s="103">
        <f t="shared" si="6"/>
        <v>0</v>
      </c>
    </row>
    <row r="29" spans="1:6" ht="47.25" customHeight="1" x14ac:dyDescent="0.25">
      <c r="A29" s="113">
        <v>601200</v>
      </c>
      <c r="B29" s="114" t="s">
        <v>133</v>
      </c>
      <c r="C29" s="20"/>
      <c r="D29" s="101"/>
      <c r="E29" s="101"/>
      <c r="F29" s="101"/>
    </row>
    <row r="30" spans="1:6" ht="15" x14ac:dyDescent="0.25">
      <c r="A30" s="113">
        <v>601220</v>
      </c>
      <c r="B30" s="114" t="s">
        <v>134</v>
      </c>
      <c r="C30" s="20"/>
      <c r="D30" s="101"/>
      <c r="E30" s="101"/>
      <c r="F30" s="101"/>
    </row>
    <row r="31" spans="1:6" ht="15" x14ac:dyDescent="0.25">
      <c r="A31" s="111">
        <v>602000</v>
      </c>
      <c r="B31" s="112" t="s">
        <v>120</v>
      </c>
      <c r="C31" s="20">
        <f>C32+C33</f>
        <v>0</v>
      </c>
      <c r="D31" s="20">
        <f t="shared" ref="D31:F31" si="7">D32+D33</f>
        <v>-5713.119999999999</v>
      </c>
      <c r="E31" s="20">
        <f t="shared" si="7"/>
        <v>5713.119999999999</v>
      </c>
      <c r="F31" s="20">
        <f t="shared" si="7"/>
        <v>5713.119999999999</v>
      </c>
    </row>
    <row r="32" spans="1:6" ht="15" x14ac:dyDescent="0.25">
      <c r="A32" s="113">
        <v>602100</v>
      </c>
      <c r="B32" s="114" t="s">
        <v>118</v>
      </c>
      <c r="C32" s="20">
        <f>E32</f>
        <v>0</v>
      </c>
      <c r="D32" s="101"/>
      <c r="E32" s="20"/>
      <c r="F32" s="20"/>
    </row>
    <row r="33" spans="1:6" ht="45" x14ac:dyDescent="0.25">
      <c r="A33" s="113">
        <v>602400</v>
      </c>
      <c r="B33" s="114" t="s">
        <v>142</v>
      </c>
      <c r="C33" s="20">
        <f>SUM(D33:E33)</f>
        <v>0</v>
      </c>
      <c r="D33" s="20">
        <f>D26</f>
        <v>-5713.119999999999</v>
      </c>
      <c r="E33" s="20">
        <f>E26</f>
        <v>5713.119999999999</v>
      </c>
      <c r="F33" s="20">
        <f>E33</f>
        <v>5713.119999999999</v>
      </c>
    </row>
    <row r="34" spans="1:6" x14ac:dyDescent="0.25">
      <c r="A34" s="105"/>
      <c r="B34" s="105"/>
      <c r="C34" s="106"/>
      <c r="D34" s="105"/>
      <c r="E34" s="105"/>
      <c r="F34" s="105"/>
    </row>
    <row r="35" spans="1:6" x14ac:dyDescent="0.25">
      <c r="A35" s="105"/>
      <c r="B35" s="105"/>
      <c r="C35" s="106"/>
      <c r="D35" s="105"/>
      <c r="E35" s="105"/>
      <c r="F35" s="105"/>
    </row>
    <row r="38" spans="1:6" x14ac:dyDescent="0.25">
      <c r="A38" s="175" t="s">
        <v>185</v>
      </c>
      <c r="B38" s="175"/>
      <c r="C38" s="175"/>
      <c r="D38" s="175"/>
      <c r="E38" s="175"/>
      <c r="F38" s="175"/>
    </row>
  </sheetData>
  <mergeCells count="13">
    <mergeCell ref="A38:F38"/>
    <mergeCell ref="C1:F1"/>
    <mergeCell ref="C2:F2"/>
    <mergeCell ref="C3:F3"/>
    <mergeCell ref="E13:F13"/>
    <mergeCell ref="D13:D14"/>
    <mergeCell ref="E12:F12"/>
    <mergeCell ref="A13:A14"/>
    <mergeCell ref="B13:B14"/>
    <mergeCell ref="C13:C14"/>
    <mergeCell ref="A6:F6"/>
    <mergeCell ref="A7:F7"/>
    <mergeCell ref="A8:F8"/>
  </mergeCells>
  <pageMargins left="1.1023622047244095" right="0.5118110236220472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workbookViewId="0">
      <selection activeCell="D12" sqref="D12"/>
    </sheetView>
  </sheetViews>
  <sheetFormatPr defaultColWidth="11.7109375" defaultRowHeight="13.5" x14ac:dyDescent="0.25"/>
  <cols>
    <col min="1" max="1" width="6.85546875" style="4" customWidth="1"/>
    <col min="2" max="2" width="5.85546875" style="4" customWidth="1"/>
    <col min="3" max="3" width="5.42578125" style="4" customWidth="1"/>
    <col min="4" max="4" width="23.85546875" style="4" customWidth="1"/>
    <col min="5" max="7" width="8.28515625" style="4" customWidth="1"/>
    <col min="8" max="8" width="7.42578125" style="4" customWidth="1"/>
    <col min="9" max="9" width="5.140625" style="4" customWidth="1"/>
    <col min="10" max="10" width="7.28515625" style="4" customWidth="1"/>
    <col min="11" max="11" width="7.7109375" style="4" customWidth="1"/>
    <col min="12" max="12" width="5.7109375" style="4" customWidth="1"/>
    <col min="13" max="13" width="4.85546875" style="4" customWidth="1"/>
    <col min="14" max="14" width="7.42578125" style="4" customWidth="1"/>
    <col min="15" max="15" width="7.28515625" style="4" customWidth="1"/>
    <col min="16" max="16" width="8.5703125" style="4" customWidth="1"/>
    <col min="17" max="16384" width="11.7109375" style="4"/>
  </cols>
  <sheetData>
    <row r="1" spans="1:16" ht="13.5" customHeight="1" x14ac:dyDescent="0.25">
      <c r="N1" s="189" t="s">
        <v>63</v>
      </c>
      <c r="O1" s="189"/>
      <c r="P1" s="189"/>
    </row>
    <row r="2" spans="1:16" ht="13.5" customHeight="1" x14ac:dyDescent="0.25">
      <c r="M2" s="189" t="s">
        <v>186</v>
      </c>
      <c r="N2" s="189"/>
      <c r="O2" s="189"/>
      <c r="P2" s="189"/>
    </row>
    <row r="3" spans="1:16" ht="13.5" customHeight="1" x14ac:dyDescent="0.25">
      <c r="M3" s="189" t="s">
        <v>187</v>
      </c>
      <c r="N3" s="189"/>
      <c r="O3" s="189"/>
      <c r="P3" s="189"/>
    </row>
    <row r="4" spans="1:16" ht="14.25" x14ac:dyDescent="0.25">
      <c r="B4" s="190" t="s">
        <v>138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</row>
    <row r="5" spans="1:16" ht="14.25" x14ac:dyDescent="0.25">
      <c r="B5" s="190" t="s">
        <v>188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</row>
    <row r="6" spans="1:16" x14ac:dyDescent="0.25">
      <c r="P6" s="4" t="s">
        <v>29</v>
      </c>
    </row>
    <row r="7" spans="1:16" s="11" customFormat="1" ht="13.5" customHeight="1" x14ac:dyDescent="0.25">
      <c r="A7" s="182" t="s">
        <v>136</v>
      </c>
      <c r="B7" s="182" t="s">
        <v>31</v>
      </c>
      <c r="C7" s="182" t="s">
        <v>137</v>
      </c>
      <c r="D7" s="170" t="s">
        <v>135</v>
      </c>
      <c r="E7" s="168" t="s">
        <v>32</v>
      </c>
      <c r="F7" s="169"/>
      <c r="G7" s="169"/>
      <c r="H7" s="169"/>
      <c r="I7" s="185"/>
      <c r="J7" s="168" t="s">
        <v>41</v>
      </c>
      <c r="K7" s="169"/>
      <c r="L7" s="169"/>
      <c r="M7" s="169"/>
      <c r="N7" s="169"/>
      <c r="O7" s="185"/>
      <c r="P7" s="170" t="s">
        <v>40</v>
      </c>
    </row>
    <row r="8" spans="1:16" s="11" customFormat="1" ht="12.75" customHeight="1" x14ac:dyDescent="0.25">
      <c r="A8" s="183"/>
      <c r="B8" s="183"/>
      <c r="C8" s="183"/>
      <c r="D8" s="192"/>
      <c r="E8" s="170" t="s">
        <v>33</v>
      </c>
      <c r="F8" s="186" t="s">
        <v>37</v>
      </c>
      <c r="G8" s="168" t="s">
        <v>34</v>
      </c>
      <c r="H8" s="185"/>
      <c r="I8" s="186" t="s">
        <v>38</v>
      </c>
      <c r="J8" s="182" t="s">
        <v>33</v>
      </c>
      <c r="K8" s="186" t="s">
        <v>37</v>
      </c>
      <c r="L8" s="168" t="s">
        <v>34</v>
      </c>
      <c r="M8" s="185"/>
      <c r="N8" s="186" t="s">
        <v>38</v>
      </c>
      <c r="O8" s="71" t="s">
        <v>34</v>
      </c>
      <c r="P8" s="192"/>
    </row>
    <row r="9" spans="1:16" s="11" customFormat="1" ht="12.75" customHeight="1" x14ac:dyDescent="0.25">
      <c r="A9" s="183"/>
      <c r="B9" s="183"/>
      <c r="C9" s="183"/>
      <c r="D9" s="192"/>
      <c r="E9" s="192"/>
      <c r="F9" s="187"/>
      <c r="G9" s="182" t="s">
        <v>35</v>
      </c>
      <c r="H9" s="182" t="s">
        <v>36</v>
      </c>
      <c r="I9" s="187"/>
      <c r="J9" s="183"/>
      <c r="K9" s="187"/>
      <c r="L9" s="182" t="s">
        <v>35</v>
      </c>
      <c r="M9" s="182" t="s">
        <v>36</v>
      </c>
      <c r="N9" s="187"/>
      <c r="O9" s="182" t="s">
        <v>39</v>
      </c>
      <c r="P9" s="192"/>
    </row>
    <row r="10" spans="1:16" s="11" customFormat="1" ht="115.5" customHeight="1" x14ac:dyDescent="0.25">
      <c r="A10" s="184"/>
      <c r="B10" s="184"/>
      <c r="C10" s="184"/>
      <c r="D10" s="171"/>
      <c r="E10" s="171"/>
      <c r="F10" s="188"/>
      <c r="G10" s="184"/>
      <c r="H10" s="184"/>
      <c r="I10" s="188"/>
      <c r="J10" s="184"/>
      <c r="K10" s="188"/>
      <c r="L10" s="184"/>
      <c r="M10" s="184"/>
      <c r="N10" s="188"/>
      <c r="O10" s="184"/>
      <c r="P10" s="171"/>
    </row>
    <row r="11" spans="1:16" s="8" customFormat="1" ht="14.25" x14ac:dyDescent="0.25">
      <c r="A11" s="155"/>
      <c r="B11" s="156" t="s">
        <v>170</v>
      </c>
      <c r="C11" s="156"/>
      <c r="D11" s="157" t="s">
        <v>42</v>
      </c>
      <c r="E11" s="158">
        <f>E12</f>
        <v>5015.28</v>
      </c>
      <c r="F11" s="158">
        <f>F12</f>
        <v>5015.28</v>
      </c>
      <c r="G11" s="158">
        <f t="shared" ref="G11:P11" si="0">G12</f>
        <v>3976.9</v>
      </c>
      <c r="H11" s="158">
        <f t="shared" si="0"/>
        <v>263.77999999999997</v>
      </c>
      <c r="I11" s="158"/>
      <c r="J11" s="158">
        <f t="shared" si="0"/>
        <v>0</v>
      </c>
      <c r="K11" s="158">
        <f t="shared" si="0"/>
        <v>0</v>
      </c>
      <c r="L11" s="158">
        <f t="shared" si="0"/>
        <v>0</v>
      </c>
      <c r="M11" s="158">
        <f t="shared" si="0"/>
        <v>0</v>
      </c>
      <c r="N11" s="158">
        <f t="shared" si="0"/>
        <v>0</v>
      </c>
      <c r="O11" s="158">
        <f t="shared" si="0"/>
        <v>0</v>
      </c>
      <c r="P11" s="158">
        <f t="shared" si="0"/>
        <v>5015.28</v>
      </c>
    </row>
    <row r="12" spans="1:16" ht="117.75" customHeight="1" x14ac:dyDescent="0.25">
      <c r="A12" s="5"/>
      <c r="B12" s="48" t="s">
        <v>233</v>
      </c>
      <c r="C12" s="48" t="s">
        <v>139</v>
      </c>
      <c r="D12" s="154" t="s">
        <v>237</v>
      </c>
      <c r="E12" s="37">
        <f>F12</f>
        <v>5015.28</v>
      </c>
      <c r="F12" s="37">
        <v>5015.28</v>
      </c>
      <c r="G12" s="37">
        <v>3976.9</v>
      </c>
      <c r="H12" s="37">
        <v>263.77999999999997</v>
      </c>
      <c r="I12" s="37"/>
      <c r="J12" s="37">
        <f>N12</f>
        <v>0</v>
      </c>
      <c r="K12" s="37"/>
      <c r="L12" s="37"/>
      <c r="M12" s="37"/>
      <c r="N12" s="37">
        <f>O12</f>
        <v>0</v>
      </c>
      <c r="O12" s="37"/>
      <c r="P12" s="37">
        <f>E12+J12</f>
        <v>5015.28</v>
      </c>
    </row>
    <row r="13" spans="1:16" s="8" customFormat="1" ht="14.25" x14ac:dyDescent="0.25">
      <c r="A13" s="155"/>
      <c r="B13" s="156" t="s">
        <v>171</v>
      </c>
      <c r="C13" s="156"/>
      <c r="D13" s="157" t="s">
        <v>43</v>
      </c>
      <c r="E13" s="158">
        <f>E14</f>
        <v>9034.49</v>
      </c>
      <c r="F13" s="158">
        <f>F14</f>
        <v>9034.49</v>
      </c>
      <c r="G13" s="158">
        <f t="shared" ref="G13:P13" si="1">G14</f>
        <v>6916.78</v>
      </c>
      <c r="H13" s="158">
        <f t="shared" si="1"/>
        <v>1731.51</v>
      </c>
      <c r="I13" s="158"/>
      <c r="J13" s="158">
        <f t="shared" si="1"/>
        <v>1080</v>
      </c>
      <c r="K13" s="158">
        <f t="shared" si="1"/>
        <v>1080</v>
      </c>
      <c r="L13" s="155">
        <f t="shared" si="1"/>
        <v>0</v>
      </c>
      <c r="M13" s="155">
        <f t="shared" si="1"/>
        <v>0</v>
      </c>
      <c r="N13" s="158">
        <f t="shared" si="1"/>
        <v>0</v>
      </c>
      <c r="O13" s="158">
        <f t="shared" si="1"/>
        <v>0</v>
      </c>
      <c r="P13" s="158">
        <f t="shared" si="1"/>
        <v>10114.49</v>
      </c>
    </row>
    <row r="14" spans="1:16" x14ac:dyDescent="0.25">
      <c r="A14" s="5"/>
      <c r="B14" s="48" t="s">
        <v>234</v>
      </c>
      <c r="C14" s="48" t="s">
        <v>166</v>
      </c>
      <c r="D14" s="23" t="s">
        <v>282</v>
      </c>
      <c r="E14" s="37">
        <f>F14</f>
        <v>9034.49</v>
      </c>
      <c r="F14" s="37">
        <v>9034.49</v>
      </c>
      <c r="G14" s="37">
        <v>6916.78</v>
      </c>
      <c r="H14" s="37">
        <v>1731.51</v>
      </c>
      <c r="I14" s="37"/>
      <c r="J14" s="37">
        <f>K14+N14</f>
        <v>1080</v>
      </c>
      <c r="K14" s="37">
        <v>1080</v>
      </c>
      <c r="L14" s="5"/>
      <c r="M14" s="5"/>
      <c r="N14" s="37"/>
      <c r="O14" s="37"/>
      <c r="P14" s="37">
        <f>E14+J14</f>
        <v>10114.49</v>
      </c>
    </row>
    <row r="15" spans="1:16" s="8" customFormat="1" ht="24" x14ac:dyDescent="0.25">
      <c r="A15" s="155"/>
      <c r="B15" s="156" t="s">
        <v>284</v>
      </c>
      <c r="C15" s="156"/>
      <c r="D15" s="157" t="s">
        <v>44</v>
      </c>
      <c r="E15" s="158">
        <f>SUM(E16:E19)</f>
        <v>461.69</v>
      </c>
      <c r="F15" s="158">
        <f>SUM(F16:F19)</f>
        <v>461.69</v>
      </c>
      <c r="G15" s="158">
        <f t="shared" ref="G15:O15" si="2">SUM(G16:G19)</f>
        <v>41.69</v>
      </c>
      <c r="H15" s="158">
        <f t="shared" si="2"/>
        <v>0</v>
      </c>
      <c r="I15" s="158"/>
      <c r="J15" s="158">
        <f t="shared" si="2"/>
        <v>41.69</v>
      </c>
      <c r="K15" s="158">
        <f t="shared" si="2"/>
        <v>41.69</v>
      </c>
      <c r="L15" s="158">
        <f t="shared" si="2"/>
        <v>41.69</v>
      </c>
      <c r="M15" s="158">
        <f t="shared" si="2"/>
        <v>0</v>
      </c>
      <c r="N15" s="158">
        <f t="shared" si="2"/>
        <v>0</v>
      </c>
      <c r="O15" s="158">
        <f t="shared" si="2"/>
        <v>0</v>
      </c>
      <c r="P15" s="159">
        <f>E15+J15</f>
        <v>503.38</v>
      </c>
    </row>
    <row r="16" spans="1:16" ht="22.5" x14ac:dyDescent="0.25">
      <c r="A16" s="5"/>
      <c r="B16" s="48" t="s">
        <v>235</v>
      </c>
      <c r="C16" s="48" t="s">
        <v>167</v>
      </c>
      <c r="D16" s="23" t="s">
        <v>46</v>
      </c>
      <c r="E16" s="37">
        <f>F16</f>
        <v>100</v>
      </c>
      <c r="F16" s="37">
        <v>100</v>
      </c>
      <c r="G16" s="5"/>
      <c r="H16" s="5"/>
      <c r="I16" s="5"/>
      <c r="J16" s="5"/>
      <c r="K16" s="5"/>
      <c r="L16" s="5"/>
      <c r="M16" s="5"/>
      <c r="N16" s="5"/>
      <c r="O16" s="5"/>
      <c r="P16" s="37">
        <f t="shared" ref="P16:P19" si="3">E16+J16</f>
        <v>100</v>
      </c>
    </row>
    <row r="17" spans="1:16" ht="22.5" x14ac:dyDescent="0.25">
      <c r="A17" s="5"/>
      <c r="B17" s="48" t="s">
        <v>236</v>
      </c>
      <c r="C17" s="48" t="s">
        <v>231</v>
      </c>
      <c r="D17" s="23" t="s">
        <v>206</v>
      </c>
      <c r="E17" s="37">
        <f>F17</f>
        <v>41.69</v>
      </c>
      <c r="F17" s="37">
        <f>G17</f>
        <v>41.69</v>
      </c>
      <c r="G17" s="5">
        <v>41.69</v>
      </c>
      <c r="H17" s="5"/>
      <c r="I17" s="5"/>
      <c r="J17" s="5">
        <f>K17</f>
        <v>41.69</v>
      </c>
      <c r="K17" s="5">
        <f>L17</f>
        <v>41.69</v>
      </c>
      <c r="L17" s="5">
        <v>41.69</v>
      </c>
      <c r="M17" s="5"/>
      <c r="N17" s="5"/>
      <c r="O17" s="5"/>
      <c r="P17" s="37">
        <f t="shared" si="3"/>
        <v>83.38</v>
      </c>
    </row>
    <row r="18" spans="1:16" ht="66.75" customHeight="1" x14ac:dyDescent="0.25">
      <c r="A18" s="5"/>
      <c r="B18" s="48" t="s">
        <v>238</v>
      </c>
      <c r="C18" s="48" t="s">
        <v>239</v>
      </c>
      <c r="D18" s="23" t="s">
        <v>240</v>
      </c>
      <c r="E18" s="37">
        <f>F18</f>
        <v>20</v>
      </c>
      <c r="F18" s="37">
        <f>'[1]Помісячний розпис заг'!$O$56/1000</f>
        <v>20</v>
      </c>
      <c r="G18" s="5"/>
      <c r="H18" s="5"/>
      <c r="I18" s="5"/>
      <c r="J18" s="5"/>
      <c r="K18" s="5"/>
      <c r="L18" s="5"/>
      <c r="M18" s="5"/>
      <c r="N18" s="5"/>
      <c r="O18" s="5"/>
      <c r="P18" s="37">
        <f t="shared" si="3"/>
        <v>20</v>
      </c>
    </row>
    <row r="19" spans="1:16" ht="45" x14ac:dyDescent="0.25">
      <c r="A19" s="5"/>
      <c r="B19" s="48" t="s">
        <v>241</v>
      </c>
      <c r="C19" s="48" t="s">
        <v>167</v>
      </c>
      <c r="D19" s="23" t="s">
        <v>242</v>
      </c>
      <c r="E19" s="37">
        <f>F19</f>
        <v>300</v>
      </c>
      <c r="F19" s="37">
        <v>300</v>
      </c>
      <c r="G19" s="5"/>
      <c r="H19" s="5"/>
      <c r="I19" s="5"/>
      <c r="J19" s="5"/>
      <c r="K19" s="5"/>
      <c r="L19" s="5"/>
      <c r="M19" s="5"/>
      <c r="N19" s="5"/>
      <c r="O19" s="5"/>
      <c r="P19" s="37">
        <f t="shared" si="3"/>
        <v>300</v>
      </c>
    </row>
    <row r="20" spans="1:16" s="8" customFormat="1" ht="14.25" x14ac:dyDescent="0.25">
      <c r="A20" s="155"/>
      <c r="B20" s="156" t="s">
        <v>286</v>
      </c>
      <c r="C20" s="156"/>
      <c r="D20" s="157" t="s">
        <v>47</v>
      </c>
      <c r="E20" s="158">
        <f>SUM(E21:E26)</f>
        <v>3972.76</v>
      </c>
      <c r="F20" s="158">
        <f>SUM(F21:F26)</f>
        <v>3972.76</v>
      </c>
      <c r="G20" s="155">
        <f t="shared" ref="G20:P20" si="4">SUM(G21:G26)</f>
        <v>0</v>
      </c>
      <c r="H20" s="158">
        <f t="shared" si="4"/>
        <v>443.56</v>
      </c>
      <c r="I20" s="158"/>
      <c r="J20" s="158">
        <f t="shared" si="4"/>
        <v>2427.88</v>
      </c>
      <c r="K20" s="155">
        <f t="shared" si="4"/>
        <v>0</v>
      </c>
      <c r="L20" s="155">
        <f t="shared" si="4"/>
        <v>0</v>
      </c>
      <c r="M20" s="155">
        <f t="shared" si="4"/>
        <v>0</v>
      </c>
      <c r="N20" s="158">
        <f>SUM(N21:N26)</f>
        <v>2427.88</v>
      </c>
      <c r="O20" s="158">
        <f t="shared" si="4"/>
        <v>2427.88</v>
      </c>
      <c r="P20" s="158">
        <f t="shared" si="4"/>
        <v>6400.64</v>
      </c>
    </row>
    <row r="21" spans="1:16" ht="18.75" customHeight="1" x14ac:dyDescent="0.25">
      <c r="A21" s="5"/>
      <c r="B21" s="48" t="s">
        <v>220</v>
      </c>
      <c r="C21" s="48" t="s">
        <v>223</v>
      </c>
      <c r="D21" s="23" t="s">
        <v>243</v>
      </c>
      <c r="E21" s="5"/>
      <c r="F21" s="5"/>
      <c r="G21" s="5"/>
      <c r="H21" s="5"/>
      <c r="I21" s="5"/>
      <c r="J21" s="37">
        <f t="shared" ref="J21:J24" si="5">K21+O21</f>
        <v>52</v>
      </c>
      <c r="K21" s="5"/>
      <c r="L21" s="5"/>
      <c r="M21" s="5"/>
      <c r="N21" s="37">
        <f t="shared" ref="N21:N24" si="6">O21</f>
        <v>52</v>
      </c>
      <c r="O21" s="37">
        <v>52</v>
      </c>
      <c r="P21" s="37">
        <f t="shared" ref="P21:P26" si="7">E21+J21</f>
        <v>52</v>
      </c>
    </row>
    <row r="22" spans="1:16" ht="33.75" x14ac:dyDescent="0.25">
      <c r="A22" s="5"/>
      <c r="B22" s="48" t="s">
        <v>221</v>
      </c>
      <c r="C22" s="48" t="s">
        <v>223</v>
      </c>
      <c r="D22" s="23" t="s">
        <v>196</v>
      </c>
      <c r="E22" s="5"/>
      <c r="F22" s="5"/>
      <c r="G22" s="5"/>
      <c r="H22" s="5"/>
      <c r="I22" s="5"/>
      <c r="J22" s="37">
        <f t="shared" si="5"/>
        <v>300</v>
      </c>
      <c r="K22" s="5"/>
      <c r="L22" s="5"/>
      <c r="M22" s="5"/>
      <c r="N22" s="37">
        <f t="shared" si="6"/>
        <v>300</v>
      </c>
      <c r="O22" s="37">
        <v>300</v>
      </c>
      <c r="P22" s="37">
        <f t="shared" si="7"/>
        <v>300</v>
      </c>
    </row>
    <row r="23" spans="1:16" ht="22.5" x14ac:dyDescent="0.25">
      <c r="A23" s="5"/>
      <c r="B23" s="48" t="s">
        <v>277</v>
      </c>
      <c r="C23" s="48" t="s">
        <v>168</v>
      </c>
      <c r="D23" s="23" t="s">
        <v>274</v>
      </c>
      <c r="E23" s="5"/>
      <c r="F23" s="5"/>
      <c r="G23" s="5"/>
      <c r="H23" s="5"/>
      <c r="I23" s="5"/>
      <c r="J23" s="37">
        <f t="shared" si="5"/>
        <v>494.5</v>
      </c>
      <c r="K23" s="5"/>
      <c r="L23" s="5"/>
      <c r="M23" s="5"/>
      <c r="N23" s="37">
        <f t="shared" si="6"/>
        <v>494.5</v>
      </c>
      <c r="O23" s="37">
        <v>494.5</v>
      </c>
      <c r="P23" s="37">
        <f t="shared" si="7"/>
        <v>494.5</v>
      </c>
    </row>
    <row r="24" spans="1:16" ht="24" customHeight="1" x14ac:dyDescent="0.25">
      <c r="A24" s="5"/>
      <c r="B24" s="48" t="s">
        <v>244</v>
      </c>
      <c r="C24" s="48" t="s">
        <v>168</v>
      </c>
      <c r="D24" s="23" t="s">
        <v>259</v>
      </c>
      <c r="E24" s="37">
        <f>F24</f>
        <v>1000</v>
      </c>
      <c r="F24" s="37">
        <v>1000</v>
      </c>
      <c r="G24" s="5"/>
      <c r="H24" s="5"/>
      <c r="I24" s="5"/>
      <c r="J24" s="37">
        <f t="shared" si="5"/>
        <v>483.38</v>
      </c>
      <c r="K24" s="5"/>
      <c r="L24" s="5"/>
      <c r="M24" s="5"/>
      <c r="N24" s="37">
        <f t="shared" si="6"/>
        <v>483.38</v>
      </c>
      <c r="O24" s="37">
        <v>483.38</v>
      </c>
      <c r="P24" s="37">
        <f t="shared" si="7"/>
        <v>1483.38</v>
      </c>
    </row>
    <row r="25" spans="1:16" x14ac:dyDescent="0.25">
      <c r="A25" s="5"/>
      <c r="B25" s="48" t="s">
        <v>245</v>
      </c>
      <c r="C25" s="48" t="s">
        <v>168</v>
      </c>
      <c r="D25" s="23" t="s">
        <v>48</v>
      </c>
      <c r="E25" s="37">
        <f t="shared" ref="E25:E26" si="8">F25</f>
        <v>1972.76</v>
      </c>
      <c r="F25" s="5">
        <v>1972.76</v>
      </c>
      <c r="G25" s="5"/>
      <c r="H25" s="5">
        <v>443.56</v>
      </c>
      <c r="I25" s="37"/>
      <c r="J25" s="37">
        <f>K25+O25</f>
        <v>1098</v>
      </c>
      <c r="K25" s="5"/>
      <c r="L25" s="5"/>
      <c r="M25" s="5"/>
      <c r="N25" s="37">
        <f>O25</f>
        <v>1098</v>
      </c>
      <c r="O25" s="37">
        <v>1098</v>
      </c>
      <c r="P25" s="37">
        <f t="shared" si="7"/>
        <v>3070.76</v>
      </c>
    </row>
    <row r="26" spans="1:16" ht="67.5" x14ac:dyDescent="0.25">
      <c r="A26" s="5"/>
      <c r="B26" s="48" t="s">
        <v>246</v>
      </c>
      <c r="C26" s="48" t="s">
        <v>168</v>
      </c>
      <c r="D26" s="23" t="s">
        <v>247</v>
      </c>
      <c r="E26" s="37">
        <f t="shared" si="8"/>
        <v>1000</v>
      </c>
      <c r="F26" s="37">
        <v>1000</v>
      </c>
      <c r="G26" s="5"/>
      <c r="H26" s="5"/>
      <c r="I26" s="5"/>
      <c r="J26" s="5"/>
      <c r="K26" s="5"/>
      <c r="L26" s="5"/>
      <c r="M26" s="5"/>
      <c r="N26" s="5"/>
      <c r="O26" s="5"/>
      <c r="P26" s="37">
        <f t="shared" si="7"/>
        <v>1000</v>
      </c>
    </row>
    <row r="27" spans="1:16" s="8" customFormat="1" ht="14.25" x14ac:dyDescent="0.25">
      <c r="A27" s="155"/>
      <c r="B27" s="156" t="s">
        <v>285</v>
      </c>
      <c r="C27" s="156"/>
      <c r="D27" s="157" t="s">
        <v>49</v>
      </c>
      <c r="E27" s="155">
        <f>E28</f>
        <v>1771.2</v>
      </c>
      <c r="F27" s="155">
        <f>F28</f>
        <v>1771.2</v>
      </c>
      <c r="G27" s="158">
        <f t="shared" ref="G27:P27" si="9">G28</f>
        <v>1229.8499999999999</v>
      </c>
      <c r="H27" s="155">
        <f t="shared" si="9"/>
        <v>360.29</v>
      </c>
      <c r="I27" s="155"/>
      <c r="J27" s="158">
        <f t="shared" si="9"/>
        <v>0</v>
      </c>
      <c r="K27" s="155">
        <f t="shared" si="9"/>
        <v>0</v>
      </c>
      <c r="L27" s="155">
        <f t="shared" si="9"/>
        <v>0</v>
      </c>
      <c r="M27" s="155">
        <f t="shared" si="9"/>
        <v>0</v>
      </c>
      <c r="N27" s="158">
        <f t="shared" si="9"/>
        <v>0</v>
      </c>
      <c r="O27" s="158">
        <f t="shared" si="9"/>
        <v>0</v>
      </c>
      <c r="P27" s="155">
        <f t="shared" si="9"/>
        <v>1771.2</v>
      </c>
    </row>
    <row r="28" spans="1:16" ht="22.5" x14ac:dyDescent="0.25">
      <c r="A28" s="5"/>
      <c r="B28" s="48" t="s">
        <v>248</v>
      </c>
      <c r="C28" s="48" t="s">
        <v>169</v>
      </c>
      <c r="D28" s="23" t="s">
        <v>50</v>
      </c>
      <c r="E28" s="37">
        <f>F28</f>
        <v>1771.2</v>
      </c>
      <c r="F28" s="37">
        <v>1771.2</v>
      </c>
      <c r="G28" s="37">
        <v>1229.8499999999999</v>
      </c>
      <c r="H28" s="37">
        <v>360.29</v>
      </c>
      <c r="I28" s="5"/>
      <c r="J28" s="37"/>
      <c r="K28" s="5"/>
      <c r="L28" s="5"/>
      <c r="M28" s="5"/>
      <c r="N28" s="37"/>
      <c r="O28" s="37"/>
      <c r="P28" s="37">
        <f t="shared" ref="P28" si="10">E28+J28</f>
        <v>1771.2</v>
      </c>
    </row>
    <row r="29" spans="1:16" s="8" customFormat="1" ht="14.25" x14ac:dyDescent="0.25">
      <c r="A29" s="155"/>
      <c r="B29" s="156" t="s">
        <v>288</v>
      </c>
      <c r="C29" s="156"/>
      <c r="D29" s="157" t="s">
        <v>51</v>
      </c>
      <c r="E29" s="158">
        <f>E30</f>
        <v>140</v>
      </c>
      <c r="F29" s="158">
        <f>F30</f>
        <v>140</v>
      </c>
      <c r="G29" s="155">
        <f t="shared" ref="G29:P29" si="11">G30</f>
        <v>0</v>
      </c>
      <c r="H29" s="155">
        <f t="shared" si="11"/>
        <v>0</v>
      </c>
      <c r="I29" s="155"/>
      <c r="J29" s="155">
        <f t="shared" si="11"/>
        <v>0</v>
      </c>
      <c r="K29" s="155">
        <f t="shared" si="11"/>
        <v>0</v>
      </c>
      <c r="L29" s="155">
        <f t="shared" si="11"/>
        <v>0</v>
      </c>
      <c r="M29" s="155">
        <f t="shared" si="11"/>
        <v>0</v>
      </c>
      <c r="N29" s="155">
        <f t="shared" si="11"/>
        <v>0</v>
      </c>
      <c r="O29" s="155">
        <f t="shared" si="11"/>
        <v>0</v>
      </c>
      <c r="P29" s="158">
        <f t="shared" si="11"/>
        <v>140</v>
      </c>
    </row>
    <row r="30" spans="1:16" ht="22.5" x14ac:dyDescent="0.25">
      <c r="A30" s="5"/>
      <c r="B30" s="63">
        <v>7212</v>
      </c>
      <c r="C30" s="48" t="s">
        <v>172</v>
      </c>
      <c r="D30" s="23" t="s">
        <v>249</v>
      </c>
      <c r="E30" s="37">
        <f>F30</f>
        <v>140</v>
      </c>
      <c r="F30" s="37">
        <v>140</v>
      </c>
      <c r="G30" s="5"/>
      <c r="H30" s="5"/>
      <c r="I30" s="5"/>
      <c r="J30" s="5"/>
      <c r="K30" s="5"/>
      <c r="L30" s="5"/>
      <c r="M30" s="5"/>
      <c r="N30" s="5"/>
      <c r="O30" s="5"/>
      <c r="P30" s="37">
        <f t="shared" ref="P30" si="12">E30+J30</f>
        <v>140</v>
      </c>
    </row>
    <row r="31" spans="1:16" s="8" customFormat="1" ht="14.25" x14ac:dyDescent="0.25">
      <c r="A31" s="155"/>
      <c r="B31" s="160">
        <v>6300</v>
      </c>
      <c r="C31" s="156"/>
      <c r="D31" s="157" t="s">
        <v>52</v>
      </c>
      <c r="E31" s="155">
        <f>E32</f>
        <v>0</v>
      </c>
      <c r="F31" s="155"/>
      <c r="G31" s="155">
        <f t="shared" ref="G31:P31" si="13">G32</f>
        <v>0</v>
      </c>
      <c r="H31" s="155">
        <f t="shared" si="13"/>
        <v>0</v>
      </c>
      <c r="I31" s="155"/>
      <c r="J31" s="158">
        <f t="shared" si="13"/>
        <v>2045.34</v>
      </c>
      <c r="K31" s="155">
        <f t="shared" si="13"/>
        <v>0</v>
      </c>
      <c r="L31" s="155">
        <f t="shared" si="13"/>
        <v>0</v>
      </c>
      <c r="M31" s="155">
        <f t="shared" si="13"/>
        <v>0</v>
      </c>
      <c r="N31" s="158">
        <f t="shared" si="13"/>
        <v>2045.34</v>
      </c>
      <c r="O31" s="158">
        <f t="shared" si="13"/>
        <v>2045.34</v>
      </c>
      <c r="P31" s="158">
        <f t="shared" si="13"/>
        <v>2045.34</v>
      </c>
    </row>
    <row r="32" spans="1:16" ht="22.5" x14ac:dyDescent="0.25">
      <c r="A32" s="5"/>
      <c r="B32" s="63">
        <v>6310</v>
      </c>
      <c r="C32" s="48" t="s">
        <v>250</v>
      </c>
      <c r="D32" s="23" t="s">
        <v>251</v>
      </c>
      <c r="E32" s="5"/>
      <c r="F32" s="5"/>
      <c r="G32" s="5"/>
      <c r="H32" s="5"/>
      <c r="I32" s="5"/>
      <c r="J32" s="37">
        <f>K32+N32</f>
        <v>2045.34</v>
      </c>
      <c r="K32" s="5"/>
      <c r="L32" s="5"/>
      <c r="M32" s="5"/>
      <c r="N32" s="37">
        <f>O32</f>
        <v>2045.34</v>
      </c>
      <c r="O32" s="37">
        <v>2045.34</v>
      </c>
      <c r="P32" s="37">
        <f t="shared" ref="P32" si="14">E32+J32</f>
        <v>2045.34</v>
      </c>
    </row>
    <row r="33" spans="1:16" s="8" customFormat="1" ht="28.5" x14ac:dyDescent="0.25">
      <c r="A33" s="155"/>
      <c r="B33" s="160">
        <v>7300</v>
      </c>
      <c r="C33" s="156"/>
      <c r="D33" s="157" t="s">
        <v>79</v>
      </c>
      <c r="E33" s="158">
        <f>E34</f>
        <v>100</v>
      </c>
      <c r="F33" s="158">
        <f>F34</f>
        <v>100</v>
      </c>
      <c r="G33" s="158">
        <f t="shared" ref="G33:P33" si="15">G34</f>
        <v>0</v>
      </c>
      <c r="H33" s="158">
        <f t="shared" si="15"/>
        <v>0</v>
      </c>
      <c r="I33" s="158"/>
      <c r="J33" s="158">
        <f t="shared" si="15"/>
        <v>0</v>
      </c>
      <c r="K33" s="158">
        <f t="shared" si="15"/>
        <v>0</v>
      </c>
      <c r="L33" s="158">
        <f t="shared" si="15"/>
        <v>0</v>
      </c>
      <c r="M33" s="158">
        <f t="shared" si="15"/>
        <v>0</v>
      </c>
      <c r="N33" s="158">
        <f t="shared" si="15"/>
        <v>0</v>
      </c>
      <c r="O33" s="158">
        <f t="shared" si="15"/>
        <v>0</v>
      </c>
      <c r="P33" s="158">
        <f t="shared" si="15"/>
        <v>100</v>
      </c>
    </row>
    <row r="34" spans="1:16" x14ac:dyDescent="0.25">
      <c r="A34" s="5"/>
      <c r="B34" s="63">
        <v>7310</v>
      </c>
      <c r="C34" s="48" t="s">
        <v>252</v>
      </c>
      <c r="D34" s="23" t="s">
        <v>253</v>
      </c>
      <c r="E34" s="37">
        <f>F34</f>
        <v>100</v>
      </c>
      <c r="F34" s="37">
        <v>100</v>
      </c>
      <c r="G34" s="5"/>
      <c r="H34" s="5"/>
      <c r="I34" s="5"/>
      <c r="J34" s="5"/>
      <c r="K34" s="5"/>
      <c r="L34" s="5"/>
      <c r="M34" s="5"/>
      <c r="N34" s="5"/>
      <c r="O34" s="5"/>
      <c r="P34" s="37">
        <f t="shared" ref="P34" si="16">E34+J34</f>
        <v>100</v>
      </c>
    </row>
    <row r="35" spans="1:16" s="8" customFormat="1" ht="32.25" customHeight="1" x14ac:dyDescent="0.25">
      <c r="A35" s="155"/>
      <c r="B35" s="160">
        <v>6600</v>
      </c>
      <c r="C35" s="156"/>
      <c r="D35" s="157" t="s">
        <v>287</v>
      </c>
      <c r="E35" s="158">
        <f>E37+E36</f>
        <v>625</v>
      </c>
      <c r="F35" s="158">
        <f>F37+F36</f>
        <v>625</v>
      </c>
      <c r="G35" s="158">
        <f t="shared" ref="G35:P35" si="17">G37+G36</f>
        <v>0</v>
      </c>
      <c r="H35" s="158">
        <f t="shared" si="17"/>
        <v>0</v>
      </c>
      <c r="I35" s="158"/>
      <c r="J35" s="158">
        <f t="shared" si="17"/>
        <v>939.9</v>
      </c>
      <c r="K35" s="158">
        <f t="shared" si="17"/>
        <v>0</v>
      </c>
      <c r="L35" s="158">
        <f t="shared" si="17"/>
        <v>0</v>
      </c>
      <c r="M35" s="158">
        <f t="shared" si="17"/>
        <v>0</v>
      </c>
      <c r="N35" s="158">
        <f t="shared" si="17"/>
        <v>939.9</v>
      </c>
      <c r="O35" s="158">
        <f t="shared" si="17"/>
        <v>939.9</v>
      </c>
      <c r="P35" s="158">
        <f t="shared" si="17"/>
        <v>1564.9</v>
      </c>
    </row>
    <row r="36" spans="1:16" s="8" customFormat="1" ht="27" customHeight="1" x14ac:dyDescent="0.25">
      <c r="A36" s="7"/>
      <c r="B36" s="5">
        <v>6800</v>
      </c>
      <c r="C36" s="119" t="s">
        <v>173</v>
      </c>
      <c r="D36" s="23" t="s">
        <v>78</v>
      </c>
      <c r="E36" s="37">
        <f>F36</f>
        <v>200</v>
      </c>
      <c r="F36" s="37">
        <v>200</v>
      </c>
      <c r="G36" s="5"/>
      <c r="H36" s="5"/>
      <c r="I36" s="5"/>
      <c r="J36" s="37"/>
      <c r="K36" s="37"/>
      <c r="L36" s="5"/>
      <c r="M36" s="37"/>
      <c r="N36" s="5"/>
      <c r="O36" s="5"/>
      <c r="P36" s="37">
        <f t="shared" ref="P36:P37" si="18">E36+J36</f>
        <v>200</v>
      </c>
    </row>
    <row r="37" spans="1:16" ht="22.5" x14ac:dyDescent="0.25">
      <c r="A37" s="5"/>
      <c r="B37" s="5">
        <v>6650</v>
      </c>
      <c r="C37" s="48" t="s">
        <v>254</v>
      </c>
      <c r="D37" s="23" t="s">
        <v>255</v>
      </c>
      <c r="E37" s="37">
        <f>F37</f>
        <v>425</v>
      </c>
      <c r="F37" s="37">
        <v>425</v>
      </c>
      <c r="G37" s="5"/>
      <c r="H37" s="5"/>
      <c r="I37" s="5"/>
      <c r="J37" s="37">
        <f>N37</f>
        <v>939.9</v>
      </c>
      <c r="K37" s="37"/>
      <c r="L37" s="5"/>
      <c r="M37" s="37"/>
      <c r="N37" s="37">
        <f>O37</f>
        <v>939.9</v>
      </c>
      <c r="O37" s="37">
        <v>939.9</v>
      </c>
      <c r="P37" s="37">
        <f t="shared" si="18"/>
        <v>1364.9</v>
      </c>
    </row>
    <row r="38" spans="1:16" s="8" customFormat="1" ht="24" x14ac:dyDescent="0.25">
      <c r="A38" s="155"/>
      <c r="B38" s="160">
        <v>7400</v>
      </c>
      <c r="C38" s="156"/>
      <c r="D38" s="157" t="s">
        <v>289</v>
      </c>
      <c r="E38" s="158">
        <f>E39</f>
        <v>300</v>
      </c>
      <c r="F38" s="158">
        <f>F39</f>
        <v>300</v>
      </c>
      <c r="G38" s="158">
        <f t="shared" ref="G38:P38" si="19">G39</f>
        <v>0</v>
      </c>
      <c r="H38" s="158">
        <f t="shared" si="19"/>
        <v>0</v>
      </c>
      <c r="I38" s="158"/>
      <c r="J38" s="158">
        <f t="shared" si="19"/>
        <v>0</v>
      </c>
      <c r="K38" s="158">
        <f t="shared" si="19"/>
        <v>0</v>
      </c>
      <c r="L38" s="158">
        <f t="shared" si="19"/>
        <v>0</v>
      </c>
      <c r="M38" s="158">
        <f t="shared" si="19"/>
        <v>0</v>
      </c>
      <c r="N38" s="158">
        <f t="shared" si="19"/>
        <v>0</v>
      </c>
      <c r="O38" s="158">
        <f t="shared" si="19"/>
        <v>0</v>
      </c>
      <c r="P38" s="158">
        <f t="shared" si="19"/>
        <v>300</v>
      </c>
    </row>
    <row r="39" spans="1:16" x14ac:dyDescent="0.25">
      <c r="A39" s="5"/>
      <c r="B39" s="63">
        <v>7410</v>
      </c>
      <c r="C39" s="48" t="s">
        <v>256</v>
      </c>
      <c r="D39" s="23" t="s">
        <v>257</v>
      </c>
      <c r="E39" s="37">
        <f>F39</f>
        <v>300</v>
      </c>
      <c r="F39" s="37">
        <v>300</v>
      </c>
      <c r="G39" s="5"/>
      <c r="H39" s="5"/>
      <c r="I39" s="5"/>
      <c r="J39" s="5"/>
      <c r="K39" s="5"/>
      <c r="L39" s="5"/>
      <c r="M39" s="5"/>
      <c r="N39" s="5"/>
      <c r="O39" s="5"/>
      <c r="P39" s="37">
        <f t="shared" ref="P39" si="20">E39+J39</f>
        <v>300</v>
      </c>
    </row>
    <row r="40" spans="1:16" s="8" customFormat="1" ht="14.25" x14ac:dyDescent="0.25">
      <c r="A40" s="155"/>
      <c r="B40" s="155">
        <v>9100</v>
      </c>
      <c r="C40" s="156"/>
      <c r="D40" s="157" t="s">
        <v>53</v>
      </c>
      <c r="E40" s="158">
        <f>E41+E42</f>
        <v>0</v>
      </c>
      <c r="F40" s="158">
        <f>F41+F42</f>
        <v>0</v>
      </c>
      <c r="G40" s="155">
        <f t="shared" ref="G40:P40" si="21">G41+G42</f>
        <v>0</v>
      </c>
      <c r="H40" s="155">
        <f t="shared" si="21"/>
        <v>0</v>
      </c>
      <c r="I40" s="155"/>
      <c r="J40" s="158">
        <f t="shared" si="21"/>
        <v>40.6</v>
      </c>
      <c r="K40" s="158">
        <f t="shared" si="21"/>
        <v>40.6</v>
      </c>
      <c r="L40" s="155">
        <f t="shared" si="21"/>
        <v>0</v>
      </c>
      <c r="M40" s="158">
        <f t="shared" si="21"/>
        <v>0</v>
      </c>
      <c r="N40" s="161">
        <f t="shared" si="21"/>
        <v>0</v>
      </c>
      <c r="O40" s="161">
        <f t="shared" si="21"/>
        <v>0</v>
      </c>
      <c r="P40" s="158">
        <f t="shared" si="21"/>
        <v>40.6</v>
      </c>
    </row>
    <row r="41" spans="1:16" x14ac:dyDescent="0.25">
      <c r="A41" s="5"/>
      <c r="B41" s="5">
        <v>9120</v>
      </c>
      <c r="C41" s="119" t="s">
        <v>278</v>
      </c>
      <c r="D41" s="23" t="s">
        <v>54</v>
      </c>
      <c r="E41" s="37"/>
      <c r="F41" s="37"/>
      <c r="G41" s="5"/>
      <c r="H41" s="5"/>
      <c r="I41" s="5"/>
      <c r="J41" s="52">
        <f>N41+K41</f>
        <v>40.6</v>
      </c>
      <c r="K41" s="37">
        <v>40.6</v>
      </c>
      <c r="L41" s="5"/>
      <c r="M41" s="37"/>
      <c r="N41" s="52"/>
      <c r="O41" s="52"/>
      <c r="P41" s="37">
        <f t="shared" ref="P41:P42" si="22">E41+J41</f>
        <v>40.6</v>
      </c>
    </row>
    <row r="42" spans="1:16" ht="22.5" hidden="1" x14ac:dyDescent="0.25">
      <c r="A42" s="5"/>
      <c r="B42" s="5">
        <v>9140</v>
      </c>
      <c r="C42" s="48" t="s">
        <v>174</v>
      </c>
      <c r="D42" s="23" t="s">
        <v>60</v>
      </c>
      <c r="E42" s="37">
        <f>F42</f>
        <v>0</v>
      </c>
      <c r="F42" s="37"/>
      <c r="G42" s="5"/>
      <c r="H42" s="5"/>
      <c r="I42" s="5"/>
      <c r="J42" s="52">
        <f>N42</f>
        <v>0</v>
      </c>
      <c r="K42" s="5"/>
      <c r="L42" s="5"/>
      <c r="M42" s="5"/>
      <c r="N42" s="52">
        <f>O42</f>
        <v>0</v>
      </c>
      <c r="O42" s="52"/>
      <c r="P42" s="37">
        <f t="shared" si="22"/>
        <v>0</v>
      </c>
    </row>
    <row r="43" spans="1:16" s="8" customFormat="1" ht="23.25" customHeight="1" x14ac:dyDescent="0.25">
      <c r="A43" s="155"/>
      <c r="B43" s="160">
        <v>7800</v>
      </c>
      <c r="C43" s="156"/>
      <c r="D43" s="157" t="s">
        <v>290</v>
      </c>
      <c r="E43" s="158">
        <f>E44</f>
        <v>0</v>
      </c>
      <c r="F43" s="158">
        <f>F44</f>
        <v>0</v>
      </c>
      <c r="G43" s="158">
        <f t="shared" ref="G43:P43" si="23">G44</f>
        <v>0</v>
      </c>
      <c r="H43" s="158">
        <f t="shared" si="23"/>
        <v>0</v>
      </c>
      <c r="I43" s="158"/>
      <c r="J43" s="158">
        <f t="shared" si="23"/>
        <v>300</v>
      </c>
      <c r="K43" s="158">
        <f t="shared" si="23"/>
        <v>0</v>
      </c>
      <c r="L43" s="158">
        <f t="shared" si="23"/>
        <v>0</v>
      </c>
      <c r="M43" s="158">
        <f t="shared" si="23"/>
        <v>0</v>
      </c>
      <c r="N43" s="158">
        <f t="shared" si="23"/>
        <v>300</v>
      </c>
      <c r="O43" s="158">
        <f t="shared" si="23"/>
        <v>300</v>
      </c>
      <c r="P43" s="158">
        <f t="shared" si="23"/>
        <v>300</v>
      </c>
    </row>
    <row r="44" spans="1:16" ht="33.75" x14ac:dyDescent="0.25">
      <c r="A44" s="5"/>
      <c r="B44" s="5">
        <v>7810</v>
      </c>
      <c r="C44" s="119" t="s">
        <v>272</v>
      </c>
      <c r="D44" s="23" t="s">
        <v>273</v>
      </c>
      <c r="E44" s="37"/>
      <c r="F44" s="37"/>
      <c r="G44" s="5"/>
      <c r="H44" s="5"/>
      <c r="I44" s="5"/>
      <c r="J44" s="37">
        <f t="shared" ref="J44" si="24">K44+N44</f>
        <v>300</v>
      </c>
      <c r="K44" s="37"/>
      <c r="L44" s="37"/>
      <c r="M44" s="37"/>
      <c r="N44" s="37">
        <f t="shared" ref="N44" si="25">O44</f>
        <v>300</v>
      </c>
      <c r="O44" s="37">
        <v>300</v>
      </c>
      <c r="P44" s="37">
        <f t="shared" ref="P44" si="26">E44+J44</f>
        <v>300</v>
      </c>
    </row>
    <row r="45" spans="1:16" s="8" customFormat="1" ht="14.25" x14ac:dyDescent="0.25">
      <c r="A45" s="155"/>
      <c r="B45" s="155">
        <v>8000</v>
      </c>
      <c r="C45" s="162"/>
      <c r="D45" s="157" t="s">
        <v>62</v>
      </c>
      <c r="E45" s="158">
        <f>SUM(E46:E48)</f>
        <v>409.71</v>
      </c>
      <c r="F45" s="158">
        <f>SUM(F46:F48)</f>
        <v>409.71</v>
      </c>
      <c r="G45" s="158">
        <f>SUM(G46:G48)</f>
        <v>0</v>
      </c>
      <c r="H45" s="158">
        <f>SUM(H46:H48)</f>
        <v>0</v>
      </c>
      <c r="I45" s="158">
        <f>SUM(I46:I48)</f>
        <v>0</v>
      </c>
      <c r="J45" s="158">
        <f>SUM(J46:J48)</f>
        <v>0</v>
      </c>
      <c r="K45" s="158">
        <f>SUM(K46:K48)</f>
        <v>0</v>
      </c>
      <c r="L45" s="158">
        <f>SUM(L46:L48)</f>
        <v>0</v>
      </c>
      <c r="M45" s="158">
        <f>SUM(M46:M48)</f>
        <v>0</v>
      </c>
      <c r="N45" s="158">
        <f>SUM(N46:N48)</f>
        <v>0</v>
      </c>
      <c r="O45" s="158">
        <f>SUM(O46:O48)</f>
        <v>0</v>
      </c>
      <c r="P45" s="158">
        <f>SUM(P46:P48)</f>
        <v>409.71</v>
      </c>
    </row>
    <row r="46" spans="1:16" ht="24.75" customHeight="1" x14ac:dyDescent="0.25">
      <c r="A46" s="5"/>
      <c r="B46" s="5">
        <v>8021</v>
      </c>
      <c r="C46" s="119" t="s">
        <v>258</v>
      </c>
      <c r="D46" s="23" t="s">
        <v>181</v>
      </c>
      <c r="E46" s="37">
        <f>F46</f>
        <v>0</v>
      </c>
      <c r="F46" s="37"/>
      <c r="G46" s="37"/>
      <c r="H46" s="37"/>
      <c r="I46" s="37"/>
      <c r="J46" s="37">
        <f t="shared" ref="J46:J47" si="27">K46+N46</f>
        <v>0</v>
      </c>
      <c r="K46" s="37"/>
      <c r="L46" s="37"/>
      <c r="M46" s="37"/>
      <c r="N46" s="37">
        <f t="shared" ref="N46:N47" si="28">O46</f>
        <v>0</v>
      </c>
      <c r="O46" s="37"/>
      <c r="P46" s="37">
        <f t="shared" ref="P46:P48" si="29">E46+J46</f>
        <v>0</v>
      </c>
    </row>
    <row r="47" spans="1:16" x14ac:dyDescent="0.25">
      <c r="A47" s="5"/>
      <c r="B47" s="5">
        <v>8800</v>
      </c>
      <c r="C47" s="119" t="s">
        <v>175</v>
      </c>
      <c r="D47" s="23" t="s">
        <v>114</v>
      </c>
      <c r="E47" s="37">
        <f>F47</f>
        <v>51.71</v>
      </c>
      <c r="F47" s="37">
        <v>51.71</v>
      </c>
      <c r="G47" s="5"/>
      <c r="H47" s="5"/>
      <c r="I47" s="5"/>
      <c r="J47" s="37">
        <f t="shared" si="27"/>
        <v>0</v>
      </c>
      <c r="K47" s="5"/>
      <c r="L47" s="5"/>
      <c r="M47" s="5"/>
      <c r="N47" s="37">
        <f t="shared" si="28"/>
        <v>0</v>
      </c>
      <c r="O47" s="5"/>
      <c r="P47" s="37">
        <f t="shared" si="29"/>
        <v>51.71</v>
      </c>
    </row>
    <row r="48" spans="1:16" x14ac:dyDescent="0.25">
      <c r="A48" s="5"/>
      <c r="B48" s="5">
        <v>8600</v>
      </c>
      <c r="C48" s="119" t="s">
        <v>224</v>
      </c>
      <c r="D48" s="23" t="s">
        <v>55</v>
      </c>
      <c r="E48" s="37">
        <f>F48</f>
        <v>358</v>
      </c>
      <c r="F48" s="37">
        <v>358</v>
      </c>
      <c r="G48" s="5"/>
      <c r="H48" s="5"/>
      <c r="I48" s="5"/>
      <c r="J48" s="37">
        <f>K48+N48</f>
        <v>0</v>
      </c>
      <c r="K48" s="37"/>
      <c r="L48" s="37"/>
      <c r="M48" s="37"/>
      <c r="N48" s="37">
        <f>O48</f>
        <v>0</v>
      </c>
      <c r="O48" s="37"/>
      <c r="P48" s="37">
        <f t="shared" si="29"/>
        <v>358</v>
      </c>
    </row>
    <row r="49" spans="1:16" s="8" customFormat="1" ht="14.25" x14ac:dyDescent="0.25">
      <c r="A49" s="155"/>
      <c r="B49" s="155"/>
      <c r="C49" s="162"/>
      <c r="D49" s="157" t="s">
        <v>56</v>
      </c>
      <c r="E49" s="158">
        <f>E11+E13+E15+E20+E27+E29+E31+E35+E40+E45+E33+E38</f>
        <v>21830.13</v>
      </c>
      <c r="F49" s="158">
        <f>F11+F13+F15+F20+F27+F29+F31+F35+F40+F45+F33+F38</f>
        <v>21830.13</v>
      </c>
      <c r="G49" s="158">
        <f>G11+G13+G15+G20+G27+G29+G31+G35+G40+G45+G33+G38</f>
        <v>12165.220000000001</v>
      </c>
      <c r="H49" s="158">
        <f>H11+H13+H15+H20+H27+H29+H31+H35+H40+H45+H33+H38</f>
        <v>2799.14</v>
      </c>
      <c r="I49" s="158">
        <f>I11+I13+I15+I20+I27+I29+I31+I35+I40+I45+I33+I38</f>
        <v>0</v>
      </c>
      <c r="J49" s="158">
        <f>J11+J13+J15+J20+J27+J29+J31+J35+J40+J45+J33+J38</f>
        <v>6575.41</v>
      </c>
      <c r="K49" s="158">
        <f>K11+K13+K15+K20+K27+K29+K31+K35+K40+K45+K33+K38</f>
        <v>1162.29</v>
      </c>
      <c r="L49" s="158">
        <f>L11+L13+L15+L20+L27+L29+L31+L35+L40+L45+L33+L38</f>
        <v>41.69</v>
      </c>
      <c r="M49" s="158">
        <f>M11+M13+M15+M20+M27+M29+M31+M35+M40+M45+M33+M38</f>
        <v>0</v>
      </c>
      <c r="N49" s="158">
        <f>N11+N13+N15+N20+N27+N29+N31+N35+N40+N45+N33+N38</f>
        <v>5413.12</v>
      </c>
      <c r="O49" s="158">
        <f>O11+O13+O15+O20+O27+O29+O31+O35+O40+O45+O33+O38</f>
        <v>5413.12</v>
      </c>
      <c r="P49" s="158">
        <f>P11+P13+P15+P20+P27+P29+P31+P35+P40+P45+P33+P38</f>
        <v>28405.54</v>
      </c>
    </row>
    <row r="50" spans="1:16" ht="22.5" hidden="1" x14ac:dyDescent="0.25">
      <c r="B50" s="5">
        <v>250302</v>
      </c>
      <c r="C50" s="5"/>
      <c r="D50" s="23" t="s">
        <v>57</v>
      </c>
      <c r="E50" s="37" t="e">
        <f>#REF!</f>
        <v>#REF!</v>
      </c>
      <c r="F50" s="37"/>
      <c r="G50" s="5" t="e">
        <f>#REF!</f>
        <v>#REF!</v>
      </c>
      <c r="H50" s="5" t="e">
        <f>#REF!</f>
        <v>#REF!</v>
      </c>
      <c r="I50" s="5"/>
      <c r="J50" s="5" t="e">
        <f>#REF!</f>
        <v>#REF!</v>
      </c>
      <c r="K50" s="5" t="e">
        <f>#REF!</f>
        <v>#REF!</v>
      </c>
      <c r="L50" s="5" t="e">
        <f>#REF!</f>
        <v>#REF!</v>
      </c>
      <c r="M50" s="5" t="e">
        <f>#REF!</f>
        <v>#REF!</v>
      </c>
      <c r="N50" s="5" t="e">
        <f>#REF!</f>
        <v>#REF!</v>
      </c>
      <c r="O50" s="5" t="e">
        <f>#REF!</f>
        <v>#REF!</v>
      </c>
      <c r="P50" s="37" t="e">
        <f>#REF!</f>
        <v>#REF!</v>
      </c>
    </row>
    <row r="51" spans="1:16" ht="3" hidden="1" customHeight="1" x14ac:dyDescent="0.25">
      <c r="B51" s="5"/>
      <c r="C51" s="5"/>
      <c r="D51" s="23"/>
      <c r="E51" s="37"/>
      <c r="F51" s="37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s="8" customFormat="1" ht="14.25" hidden="1" x14ac:dyDescent="0.25">
      <c r="B52" s="7"/>
      <c r="C52" s="7"/>
      <c r="D52" s="22" t="s">
        <v>58</v>
      </c>
      <c r="E52" s="38" t="e">
        <f>E49+E50</f>
        <v>#REF!</v>
      </c>
      <c r="F52" s="38"/>
      <c r="G52" s="38" t="e">
        <f>G49+G50</f>
        <v>#REF!</v>
      </c>
      <c r="H52" s="7" t="e">
        <f>H49+H50</f>
        <v>#REF!</v>
      </c>
      <c r="I52" s="7"/>
      <c r="J52" s="38" t="e">
        <f>J49+J50</f>
        <v>#REF!</v>
      </c>
      <c r="K52" s="38" t="e">
        <f>K49+K50</f>
        <v>#REF!</v>
      </c>
      <c r="L52" s="7" t="e">
        <f>L49+L50</f>
        <v>#REF!</v>
      </c>
      <c r="M52" s="38" t="e">
        <f>M49+M50</f>
        <v>#REF!</v>
      </c>
      <c r="N52" s="38" t="e">
        <f>N49+N50</f>
        <v>#REF!</v>
      </c>
      <c r="O52" s="38" t="e">
        <f>O49+O50</f>
        <v>#REF!</v>
      </c>
      <c r="P52" s="38" t="e">
        <f>P49+P50</f>
        <v>#REF!</v>
      </c>
    </row>
    <row r="53" spans="1:16" s="8" customFormat="1" ht="14.25" x14ac:dyDescent="0.25">
      <c r="B53" s="56"/>
      <c r="C53" s="56"/>
      <c r="D53" s="125"/>
      <c r="E53" s="57"/>
      <c r="F53" s="57"/>
      <c r="G53" s="57"/>
      <c r="H53" s="56"/>
      <c r="I53" s="56"/>
      <c r="J53" s="57"/>
      <c r="K53" s="57"/>
      <c r="L53" s="56"/>
      <c r="M53" s="57"/>
      <c r="N53" s="57"/>
      <c r="O53" s="57"/>
      <c r="P53" s="57"/>
    </row>
    <row r="54" spans="1:16" s="8" customFormat="1" ht="14.25" x14ac:dyDescent="0.25">
      <c r="A54" s="193" t="s">
        <v>158</v>
      </c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</row>
    <row r="55" spans="1:16" ht="27" customHeight="1" x14ac:dyDescent="0.25">
      <c r="A55" s="193" t="s">
        <v>157</v>
      </c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</row>
    <row r="56" spans="1:16" x14ac:dyDescent="0.25">
      <c r="D56" s="15"/>
    </row>
    <row r="57" spans="1:16" s="36" customFormat="1" ht="17.25" customHeight="1" x14ac:dyDescent="0.25">
      <c r="A57" s="175" t="s">
        <v>185</v>
      </c>
      <c r="B57" s="175"/>
      <c r="C57" s="175"/>
      <c r="D57" s="175"/>
      <c r="E57" s="175"/>
      <c r="F57" s="175"/>
      <c r="G57" s="175"/>
      <c r="H57" s="175"/>
      <c r="I57" s="175"/>
      <c r="J57" s="175"/>
      <c r="K57" s="191"/>
      <c r="L57" s="191"/>
      <c r="M57" s="191"/>
    </row>
    <row r="58" spans="1:16" x14ac:dyDescent="0.25">
      <c r="D58" s="15"/>
      <c r="H58" s="58"/>
      <c r="I58" s="58"/>
      <c r="J58" s="58"/>
      <c r="K58" s="58"/>
      <c r="L58" s="58"/>
      <c r="M58" s="58"/>
    </row>
    <row r="59" spans="1:16" x14ac:dyDescent="0.25">
      <c r="D59" s="15"/>
    </row>
    <row r="60" spans="1:16" x14ac:dyDescent="0.25">
      <c r="D60" s="15"/>
    </row>
    <row r="61" spans="1:16" x14ac:dyDescent="0.25">
      <c r="D61" s="15"/>
    </row>
    <row r="62" spans="1:16" x14ac:dyDescent="0.25">
      <c r="D62" s="15"/>
    </row>
    <row r="63" spans="1:16" x14ac:dyDescent="0.25">
      <c r="D63" s="15"/>
    </row>
    <row r="64" spans="1:16" x14ac:dyDescent="0.25">
      <c r="D64" s="15"/>
    </row>
    <row r="65" spans="4:4" x14ac:dyDescent="0.25">
      <c r="D65" s="15"/>
    </row>
    <row r="66" spans="4:4" x14ac:dyDescent="0.25">
      <c r="D66" s="15"/>
    </row>
    <row r="67" spans="4:4" x14ac:dyDescent="0.25">
      <c r="D67" s="15"/>
    </row>
    <row r="68" spans="4:4" x14ac:dyDescent="0.25">
      <c r="D68" s="15"/>
    </row>
    <row r="69" spans="4:4" x14ac:dyDescent="0.25">
      <c r="D69" s="15"/>
    </row>
    <row r="70" spans="4:4" x14ac:dyDescent="0.25">
      <c r="D70" s="15"/>
    </row>
  </sheetData>
  <mergeCells count="29">
    <mergeCell ref="K57:M57"/>
    <mergeCell ref="D7:D10"/>
    <mergeCell ref="E8:E10"/>
    <mergeCell ref="G8:H8"/>
    <mergeCell ref="G9:G10"/>
    <mergeCell ref="H9:H10"/>
    <mergeCell ref="I8:I10"/>
    <mergeCell ref="F8:F10"/>
    <mergeCell ref="E7:I7"/>
    <mergeCell ref="A54:P54"/>
    <mergeCell ref="A55:P55"/>
    <mergeCell ref="A57:J57"/>
    <mergeCell ref="A7:A10"/>
    <mergeCell ref="C7:C10"/>
    <mergeCell ref="O9:O10"/>
    <mergeCell ref="P7:P10"/>
    <mergeCell ref="N1:P1"/>
    <mergeCell ref="B4:P4"/>
    <mergeCell ref="B5:P5"/>
    <mergeCell ref="M2:P2"/>
    <mergeCell ref="M3:P3"/>
    <mergeCell ref="B7:B10"/>
    <mergeCell ref="J7:O7"/>
    <mergeCell ref="J8:J10"/>
    <mergeCell ref="K8:K10"/>
    <mergeCell ref="L8:M8"/>
    <mergeCell ref="L9:L10"/>
    <mergeCell ref="M9:M10"/>
    <mergeCell ref="N8:N10"/>
  </mergeCells>
  <pageMargins left="0.78740157480314965" right="0.78740157480314965" top="1.1811023622047245" bottom="0.3937007874015748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E18" sqref="E18"/>
    </sheetView>
  </sheetViews>
  <sheetFormatPr defaultRowHeight="13.5" x14ac:dyDescent="0.25"/>
  <cols>
    <col min="1" max="1" width="11.28515625" style="24" customWidth="1"/>
    <col min="2" max="2" width="31" style="24" customWidth="1"/>
    <col min="3" max="4" width="5.5703125" style="24" customWidth="1"/>
    <col min="5" max="5" width="18.28515625" style="24" customWidth="1"/>
    <col min="6" max="6" width="8.85546875" style="24" customWidth="1"/>
    <col min="7" max="7" width="9.7109375" style="24" customWidth="1"/>
    <col min="8" max="8" width="8.7109375" style="24" customWidth="1"/>
    <col min="9" max="16384" width="9.140625" style="24"/>
  </cols>
  <sheetData>
    <row r="1" spans="1:8" ht="13.5" customHeight="1" x14ac:dyDescent="0.25">
      <c r="F1" s="165" t="s">
        <v>67</v>
      </c>
      <c r="G1" s="165"/>
      <c r="H1" s="165"/>
    </row>
    <row r="2" spans="1:8" ht="13.5" customHeight="1" x14ac:dyDescent="0.25">
      <c r="F2" s="165" t="s">
        <v>182</v>
      </c>
      <c r="G2" s="165"/>
      <c r="H2" s="165"/>
    </row>
    <row r="3" spans="1:8" ht="13.5" customHeight="1" x14ac:dyDescent="0.25">
      <c r="F3" s="165" t="s">
        <v>183</v>
      </c>
      <c r="G3" s="165"/>
      <c r="H3" s="165"/>
    </row>
    <row r="8" spans="1:8" ht="15" x14ac:dyDescent="0.25">
      <c r="A8" s="199" t="s">
        <v>146</v>
      </c>
      <c r="B8" s="199"/>
      <c r="C8" s="199"/>
      <c r="D8" s="199"/>
      <c r="E8" s="199"/>
      <c r="F8" s="199"/>
      <c r="G8" s="199"/>
      <c r="H8" s="199"/>
    </row>
    <row r="9" spans="1:8" ht="15" x14ac:dyDescent="0.25">
      <c r="A9" s="199" t="s">
        <v>184</v>
      </c>
      <c r="B9" s="199"/>
      <c r="C9" s="199"/>
      <c r="D9" s="199"/>
      <c r="E9" s="199"/>
      <c r="F9" s="199"/>
      <c r="G9" s="199"/>
      <c r="H9" s="199"/>
    </row>
    <row r="10" spans="1:8" ht="15" x14ac:dyDescent="0.25">
      <c r="A10" s="199"/>
      <c r="B10" s="199"/>
      <c r="C10" s="199"/>
      <c r="D10" s="199"/>
      <c r="E10" s="199"/>
      <c r="F10" s="199"/>
      <c r="G10" s="199"/>
      <c r="H10" s="199"/>
    </row>
    <row r="12" spans="1:8" ht="14.25" customHeight="1" x14ac:dyDescent="0.25"/>
    <row r="13" spans="1:8" ht="13.5" customHeight="1" x14ac:dyDescent="0.25">
      <c r="A13" s="200" t="s">
        <v>65</v>
      </c>
      <c r="B13" s="198" t="s">
        <v>143</v>
      </c>
      <c r="C13" s="194" t="s">
        <v>147</v>
      </c>
      <c r="D13" s="195"/>
      <c r="E13" s="198" t="s">
        <v>148</v>
      </c>
      <c r="F13" s="198"/>
      <c r="G13" s="198"/>
      <c r="H13" s="198"/>
    </row>
    <row r="14" spans="1:8" ht="47.25" customHeight="1" x14ac:dyDescent="0.25">
      <c r="A14" s="200"/>
      <c r="B14" s="198"/>
      <c r="C14" s="196"/>
      <c r="D14" s="197"/>
      <c r="E14" s="198" t="s">
        <v>144</v>
      </c>
      <c r="F14" s="198"/>
      <c r="G14" s="198" t="s">
        <v>145</v>
      </c>
      <c r="H14" s="198"/>
    </row>
    <row r="15" spans="1:8" ht="114.75" customHeight="1" thickBot="1" x14ac:dyDescent="0.3">
      <c r="A15" s="201"/>
      <c r="B15" s="202"/>
      <c r="C15" s="30" t="s">
        <v>66</v>
      </c>
      <c r="D15" s="30" t="s">
        <v>66</v>
      </c>
      <c r="E15" s="122" t="s">
        <v>149</v>
      </c>
      <c r="F15" s="122"/>
      <c r="G15" s="122"/>
      <c r="H15" s="123"/>
    </row>
    <row r="16" spans="1:8" s="25" customFormat="1" ht="15" thickTop="1" thickBot="1" x14ac:dyDescent="0.3">
      <c r="A16" s="31">
        <v>1</v>
      </c>
      <c r="B16" s="32">
        <v>2</v>
      </c>
      <c r="C16" s="32">
        <v>3</v>
      </c>
      <c r="D16" s="32">
        <v>4</v>
      </c>
      <c r="E16" s="32">
        <v>5</v>
      </c>
      <c r="F16" s="32">
        <v>6</v>
      </c>
      <c r="G16" s="32">
        <v>7</v>
      </c>
      <c r="H16" s="32">
        <v>8</v>
      </c>
    </row>
    <row r="17" spans="1:8" ht="16.5" customHeight="1" thickTop="1" x14ac:dyDescent="0.25">
      <c r="A17" s="28">
        <v>12313401000</v>
      </c>
      <c r="B17" s="29" t="s">
        <v>150</v>
      </c>
      <c r="C17" s="42"/>
      <c r="D17" s="29"/>
      <c r="E17" s="42">
        <v>51.71</v>
      </c>
      <c r="F17" s="29"/>
      <c r="G17" s="42"/>
      <c r="H17" s="29"/>
    </row>
    <row r="18" spans="1:8" x14ac:dyDescent="0.25">
      <c r="A18" s="27"/>
      <c r="B18" s="29"/>
      <c r="C18" s="26"/>
      <c r="D18" s="26"/>
      <c r="E18" s="26"/>
      <c r="F18" s="26"/>
      <c r="G18" s="37"/>
      <c r="H18" s="26"/>
    </row>
    <row r="19" spans="1:8" x14ac:dyDescent="0.25">
      <c r="A19" s="27"/>
      <c r="B19" s="26"/>
      <c r="C19" s="26"/>
      <c r="D19" s="26"/>
      <c r="E19" s="26"/>
      <c r="F19" s="26"/>
      <c r="G19" s="26"/>
      <c r="H19" s="26"/>
    </row>
    <row r="20" spans="1:8" s="35" customFormat="1" ht="15" thickBot="1" x14ac:dyDescent="0.3">
      <c r="A20" s="33"/>
      <c r="B20" s="34" t="s">
        <v>33</v>
      </c>
      <c r="C20" s="43">
        <f>C17</f>
        <v>0</v>
      </c>
      <c r="D20" s="34">
        <f>D17</f>
        <v>0</v>
      </c>
      <c r="E20" s="43">
        <f>E17</f>
        <v>51.71</v>
      </c>
      <c r="F20" s="34">
        <f>F17</f>
        <v>0</v>
      </c>
      <c r="G20" s="43">
        <f>G18</f>
        <v>0</v>
      </c>
      <c r="H20" s="34"/>
    </row>
    <row r="24" spans="1:8" s="36" customFormat="1" ht="17.25" customHeight="1" x14ac:dyDescent="0.25">
      <c r="A24" s="175" t="s">
        <v>185</v>
      </c>
      <c r="B24" s="175"/>
      <c r="C24" s="175"/>
      <c r="D24" s="175"/>
      <c r="E24" s="175"/>
      <c r="F24" s="175"/>
      <c r="G24" s="124"/>
      <c r="H24" s="124"/>
    </row>
  </sheetData>
  <mergeCells count="13">
    <mergeCell ref="A10:H10"/>
    <mergeCell ref="A13:A15"/>
    <mergeCell ref="B13:B15"/>
    <mergeCell ref="F1:H1"/>
    <mergeCell ref="F2:H2"/>
    <mergeCell ref="F3:H3"/>
    <mergeCell ref="A8:H8"/>
    <mergeCell ref="A9:H9"/>
    <mergeCell ref="A24:F24"/>
    <mergeCell ref="C13:D14"/>
    <mergeCell ref="E13:H13"/>
    <mergeCell ref="E14:F14"/>
    <mergeCell ref="G14:H14"/>
  </mergeCells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52" workbookViewId="0">
      <selection activeCell="R31" sqref="R31"/>
    </sheetView>
  </sheetViews>
  <sheetFormatPr defaultRowHeight="13.5" x14ac:dyDescent="0.25"/>
  <cols>
    <col min="1" max="1" width="8.140625" style="4" customWidth="1"/>
    <col min="2" max="2" width="10.28515625" style="4" customWidth="1"/>
    <col min="3" max="3" width="10.85546875" style="4" customWidth="1"/>
    <col min="4" max="4" width="16.140625" style="4" customWidth="1"/>
    <col min="5" max="5" width="54.28515625" style="4" customWidth="1"/>
    <col min="6" max="6" width="8" style="4" customWidth="1"/>
    <col min="7" max="7" width="6.85546875" style="4" customWidth="1"/>
    <col min="8" max="8" width="8.28515625" style="4" customWidth="1"/>
    <col min="9" max="9" width="7.7109375" style="4" customWidth="1"/>
    <col min="10" max="16384" width="9.140625" style="4"/>
  </cols>
  <sheetData>
    <row r="1" spans="1:9" ht="13.5" customHeight="1" x14ac:dyDescent="0.25">
      <c r="F1" s="189" t="s">
        <v>68</v>
      </c>
      <c r="G1" s="189"/>
      <c r="H1" s="189"/>
      <c r="I1" s="126"/>
    </row>
    <row r="2" spans="1:9" ht="13.5" customHeight="1" x14ac:dyDescent="0.25">
      <c r="F2" s="189" t="s">
        <v>186</v>
      </c>
      <c r="G2" s="189"/>
      <c r="H2" s="189"/>
      <c r="I2" s="189"/>
    </row>
    <row r="3" spans="1:9" ht="13.5" customHeight="1" x14ac:dyDescent="0.25">
      <c r="F3" s="189" t="s">
        <v>187</v>
      </c>
      <c r="G3" s="189"/>
      <c r="H3" s="189"/>
      <c r="I3" s="189"/>
    </row>
    <row r="4" spans="1:9" ht="5.25" customHeight="1" x14ac:dyDescent="0.25"/>
    <row r="5" spans="1:9" ht="15" x14ac:dyDescent="0.25">
      <c r="B5" s="173" t="s">
        <v>276</v>
      </c>
      <c r="C5" s="173"/>
      <c r="D5" s="173"/>
      <c r="E5" s="173"/>
      <c r="F5" s="173"/>
      <c r="G5" s="173"/>
      <c r="H5" s="173"/>
      <c r="I5" s="173"/>
    </row>
    <row r="6" spans="1:9" ht="5.25" customHeight="1" x14ac:dyDescent="0.25"/>
    <row r="7" spans="1:9" ht="15" customHeight="1" x14ac:dyDescent="0.25">
      <c r="H7" s="212" t="s">
        <v>82</v>
      </c>
      <c r="I7" s="212"/>
    </row>
    <row r="8" spans="1:9" s="15" customFormat="1" ht="26.25" customHeight="1" x14ac:dyDescent="0.25">
      <c r="A8" s="203" t="s">
        <v>156</v>
      </c>
      <c r="B8" s="209" t="s">
        <v>155</v>
      </c>
      <c r="C8" s="209" t="s">
        <v>137</v>
      </c>
      <c r="D8" s="209" t="s">
        <v>154</v>
      </c>
      <c r="E8" s="203" t="s">
        <v>70</v>
      </c>
      <c r="F8" s="204" t="s">
        <v>153</v>
      </c>
      <c r="G8" s="204" t="s">
        <v>69</v>
      </c>
      <c r="H8" s="204" t="s">
        <v>152</v>
      </c>
      <c r="I8" s="204" t="s">
        <v>151</v>
      </c>
    </row>
    <row r="9" spans="1:9" s="15" customFormat="1" ht="18.75" customHeight="1" x14ac:dyDescent="0.25">
      <c r="A9" s="203"/>
      <c r="B9" s="210"/>
      <c r="C9" s="210"/>
      <c r="D9" s="210"/>
      <c r="E9" s="203"/>
      <c r="F9" s="204"/>
      <c r="G9" s="204"/>
      <c r="H9" s="204"/>
      <c r="I9" s="204"/>
    </row>
    <row r="10" spans="1:9" s="15" customFormat="1" ht="58.5" customHeight="1" x14ac:dyDescent="0.25">
      <c r="A10" s="203"/>
      <c r="B10" s="211"/>
      <c r="C10" s="211"/>
      <c r="D10" s="211"/>
      <c r="E10" s="203"/>
      <c r="F10" s="204"/>
      <c r="G10" s="204"/>
      <c r="H10" s="204"/>
      <c r="I10" s="204"/>
    </row>
    <row r="11" spans="1:9" s="8" customFormat="1" ht="14.25" x14ac:dyDescent="0.25">
      <c r="A11" s="7"/>
      <c r="B11" s="21" t="s">
        <v>64</v>
      </c>
      <c r="C11" s="22"/>
      <c r="D11" s="22"/>
      <c r="E11" s="7"/>
      <c r="F11" s="38">
        <f>F15+F38+F42+F22+F29+F48</f>
        <v>5713.12</v>
      </c>
      <c r="G11" s="7"/>
      <c r="H11" s="7"/>
      <c r="I11" s="38">
        <f t="shared" ref="I11:I39" si="0">F11</f>
        <v>5713.12</v>
      </c>
    </row>
    <row r="12" spans="1:9" ht="14.25" x14ac:dyDescent="0.25">
      <c r="A12" s="5"/>
      <c r="B12" s="45">
        <v>6060</v>
      </c>
      <c r="C12" s="130" t="s">
        <v>168</v>
      </c>
      <c r="D12" s="45"/>
      <c r="E12" s="45" t="s">
        <v>48</v>
      </c>
      <c r="F12" s="46">
        <f>F13+F14</f>
        <v>218</v>
      </c>
      <c r="G12" s="9"/>
      <c r="H12" s="9"/>
      <c r="I12" s="46">
        <f>F12</f>
        <v>218</v>
      </c>
    </row>
    <row r="13" spans="1:9" ht="12.75" customHeight="1" x14ac:dyDescent="0.25">
      <c r="A13" s="5"/>
      <c r="B13" s="48" t="s">
        <v>73</v>
      </c>
      <c r="C13" s="131"/>
      <c r="D13" s="12"/>
      <c r="E13" s="5" t="s">
        <v>266</v>
      </c>
      <c r="F13" s="37">
        <v>20</v>
      </c>
      <c r="G13" s="5"/>
      <c r="H13" s="5"/>
      <c r="I13" s="37">
        <f t="shared" si="0"/>
        <v>20</v>
      </c>
    </row>
    <row r="14" spans="1:9" ht="15" customHeight="1" x14ac:dyDescent="0.25">
      <c r="A14" s="5"/>
      <c r="B14" s="118"/>
      <c r="C14" s="135"/>
      <c r="D14" s="136"/>
      <c r="E14" s="5" t="s">
        <v>267</v>
      </c>
      <c r="F14" s="37">
        <v>198</v>
      </c>
      <c r="G14" s="5"/>
      <c r="H14" s="5"/>
      <c r="I14" s="37">
        <f t="shared" si="0"/>
        <v>198</v>
      </c>
    </row>
    <row r="15" spans="1:9" s="8" customFormat="1" ht="14.25" x14ac:dyDescent="0.25">
      <c r="A15" s="7"/>
      <c r="B15" s="44"/>
      <c r="C15" s="132"/>
      <c r="D15" s="49"/>
      <c r="E15" s="7" t="s">
        <v>74</v>
      </c>
      <c r="F15" s="38">
        <f>F12</f>
        <v>218</v>
      </c>
      <c r="G15" s="7"/>
      <c r="H15" s="7"/>
      <c r="I15" s="38">
        <f t="shared" si="0"/>
        <v>218</v>
      </c>
    </row>
    <row r="16" spans="1:9" s="47" customFormat="1" ht="14.25" x14ac:dyDescent="0.25">
      <c r="A16" s="9"/>
      <c r="B16" s="45">
        <v>6310</v>
      </c>
      <c r="C16" s="130" t="s">
        <v>250</v>
      </c>
      <c r="D16" s="54"/>
      <c r="E16" s="9" t="s">
        <v>265</v>
      </c>
      <c r="F16" s="46">
        <f>F22</f>
        <v>1745.3400000000001</v>
      </c>
      <c r="G16" s="9"/>
      <c r="H16" s="9"/>
      <c r="I16" s="46">
        <f>F16</f>
        <v>1745.3400000000001</v>
      </c>
    </row>
    <row r="17" spans="1:9" ht="13.5" customHeight="1" x14ac:dyDescent="0.25">
      <c r="A17" s="5"/>
      <c r="B17" s="207">
        <v>3122</v>
      </c>
      <c r="C17" s="205"/>
      <c r="D17" s="116"/>
      <c r="E17" s="5" t="s">
        <v>263</v>
      </c>
      <c r="F17" s="37">
        <v>107.84</v>
      </c>
      <c r="G17" s="5"/>
      <c r="H17" s="5"/>
      <c r="I17" s="37">
        <f>F17</f>
        <v>107.84</v>
      </c>
    </row>
    <row r="18" spans="1:9" ht="13.5" customHeight="1" x14ac:dyDescent="0.25">
      <c r="A18" s="5"/>
      <c r="B18" s="208"/>
      <c r="C18" s="206"/>
      <c r="D18" s="117"/>
      <c r="E18" s="5" t="s">
        <v>260</v>
      </c>
      <c r="F18" s="37">
        <v>237.5</v>
      </c>
      <c r="G18" s="5"/>
      <c r="H18" s="5"/>
      <c r="I18" s="37">
        <f>F18</f>
        <v>237.5</v>
      </c>
    </row>
    <row r="19" spans="1:9" x14ac:dyDescent="0.25">
      <c r="A19" s="5"/>
      <c r="B19" s="208"/>
      <c r="C19" s="206"/>
      <c r="D19" s="117"/>
      <c r="E19" s="5" t="s">
        <v>261</v>
      </c>
      <c r="F19" s="37">
        <v>900</v>
      </c>
      <c r="G19" s="5"/>
      <c r="H19" s="5"/>
      <c r="I19" s="37">
        <f t="shared" ref="I19:I35" si="1">F19</f>
        <v>900</v>
      </c>
    </row>
    <row r="20" spans="1:9" hidden="1" x14ac:dyDescent="0.25">
      <c r="A20" s="5"/>
      <c r="B20" s="208"/>
      <c r="C20" s="206"/>
      <c r="D20" s="117"/>
      <c r="E20" s="5" t="s">
        <v>264</v>
      </c>
      <c r="F20" s="37"/>
      <c r="G20" s="5"/>
      <c r="H20" s="5"/>
      <c r="I20" s="37">
        <f t="shared" si="1"/>
        <v>0</v>
      </c>
    </row>
    <row r="21" spans="1:9" x14ac:dyDescent="0.25">
      <c r="A21" s="5"/>
      <c r="B21" s="208"/>
      <c r="C21" s="206"/>
      <c r="D21" s="117"/>
      <c r="E21" s="5" t="s">
        <v>262</v>
      </c>
      <c r="F21" s="37">
        <v>500</v>
      </c>
      <c r="G21" s="5"/>
      <c r="H21" s="5"/>
      <c r="I21" s="37">
        <f t="shared" si="1"/>
        <v>500</v>
      </c>
    </row>
    <row r="22" spans="1:9" s="8" customFormat="1" ht="14.25" x14ac:dyDescent="0.25">
      <c r="A22" s="7"/>
      <c r="B22" s="44"/>
      <c r="C22" s="133"/>
      <c r="D22" s="53"/>
      <c r="E22" s="7" t="s">
        <v>77</v>
      </c>
      <c r="F22" s="38">
        <f>SUM(F17:F21)</f>
        <v>1745.3400000000001</v>
      </c>
      <c r="G22" s="7"/>
      <c r="H22" s="7"/>
      <c r="I22" s="38">
        <f t="shared" si="1"/>
        <v>1745.3400000000001</v>
      </c>
    </row>
    <row r="23" spans="1:9" s="47" customFormat="1" ht="14.25" x14ac:dyDescent="0.25">
      <c r="A23" s="9"/>
      <c r="B23" s="45">
        <v>6021</v>
      </c>
      <c r="C23" s="130" t="s">
        <v>223</v>
      </c>
      <c r="D23" s="54"/>
      <c r="E23" s="45" t="s">
        <v>271</v>
      </c>
      <c r="F23" s="46">
        <f>F24</f>
        <v>52</v>
      </c>
      <c r="G23" s="9"/>
      <c r="H23" s="9"/>
      <c r="I23" s="46">
        <f>F23</f>
        <v>52</v>
      </c>
    </row>
    <row r="24" spans="1:9" s="8" customFormat="1" ht="27" x14ac:dyDescent="0.25">
      <c r="A24" s="7"/>
      <c r="B24" s="44">
        <v>3131</v>
      </c>
      <c r="C24" s="133"/>
      <c r="D24" s="53"/>
      <c r="E24" s="5" t="s">
        <v>202</v>
      </c>
      <c r="F24" s="38">
        <v>52</v>
      </c>
      <c r="G24" s="7"/>
      <c r="H24" s="7"/>
      <c r="I24" s="38">
        <f t="shared" ref="I24:I29" si="2">F24</f>
        <v>52</v>
      </c>
    </row>
    <row r="25" spans="1:9" s="47" customFormat="1" ht="22.5" x14ac:dyDescent="0.25">
      <c r="A25" s="9"/>
      <c r="B25" s="45">
        <v>6022</v>
      </c>
      <c r="C25" s="130" t="s">
        <v>223</v>
      </c>
      <c r="D25" s="54"/>
      <c r="E25" s="45" t="s">
        <v>207</v>
      </c>
      <c r="F25" s="46">
        <f>F26</f>
        <v>300</v>
      </c>
      <c r="G25" s="9"/>
      <c r="H25" s="9"/>
      <c r="I25" s="46">
        <f t="shared" si="2"/>
        <v>300</v>
      </c>
    </row>
    <row r="26" spans="1:9" s="8" customFormat="1" ht="30.75" customHeight="1" x14ac:dyDescent="0.25">
      <c r="A26" s="7"/>
      <c r="B26" s="44">
        <v>3131</v>
      </c>
      <c r="C26" s="133"/>
      <c r="D26" s="53"/>
      <c r="E26" s="5" t="s">
        <v>201</v>
      </c>
      <c r="F26" s="38">
        <v>300</v>
      </c>
      <c r="G26" s="7"/>
      <c r="H26" s="7"/>
      <c r="I26" s="38">
        <f t="shared" si="2"/>
        <v>300</v>
      </c>
    </row>
    <row r="27" spans="1:9" s="47" customFormat="1" ht="25.5" x14ac:dyDescent="0.25">
      <c r="A27" s="9"/>
      <c r="B27" s="45">
        <v>7810</v>
      </c>
      <c r="C27" s="130" t="s">
        <v>272</v>
      </c>
      <c r="D27" s="54"/>
      <c r="E27" s="45" t="s">
        <v>273</v>
      </c>
      <c r="F27" s="46">
        <f>F28</f>
        <v>300</v>
      </c>
      <c r="G27" s="9"/>
      <c r="H27" s="9"/>
      <c r="I27" s="46">
        <f t="shared" ref="I27" si="3">F27</f>
        <v>300</v>
      </c>
    </row>
    <row r="28" spans="1:9" s="8" customFormat="1" ht="14.25" x14ac:dyDescent="0.25">
      <c r="A28" s="7"/>
      <c r="B28" s="44">
        <v>3131</v>
      </c>
      <c r="C28" s="133"/>
      <c r="D28" s="53"/>
      <c r="E28" s="5" t="s">
        <v>211</v>
      </c>
      <c r="F28" s="38">
        <v>300</v>
      </c>
      <c r="G28" s="7"/>
      <c r="H28" s="7"/>
      <c r="I28" s="38">
        <f>F28</f>
        <v>300</v>
      </c>
    </row>
    <row r="29" spans="1:9" s="8" customFormat="1" ht="14.25" x14ac:dyDescent="0.25">
      <c r="A29" s="7"/>
      <c r="B29" s="44"/>
      <c r="C29" s="133"/>
      <c r="D29" s="53"/>
      <c r="E29" s="7" t="s">
        <v>197</v>
      </c>
      <c r="F29" s="38">
        <f>F23+F25+F27</f>
        <v>652</v>
      </c>
      <c r="G29" s="7"/>
      <c r="H29" s="7"/>
      <c r="I29" s="38">
        <f t="shared" si="2"/>
        <v>652</v>
      </c>
    </row>
    <row r="30" spans="1:9" ht="14.25" x14ac:dyDescent="0.25">
      <c r="A30" s="5"/>
      <c r="B30" s="45">
        <v>6060</v>
      </c>
      <c r="C30" s="130" t="s">
        <v>168</v>
      </c>
      <c r="D30" s="45"/>
      <c r="E30" s="45" t="s">
        <v>48</v>
      </c>
      <c r="F30" s="46">
        <f>F31+F33+F32</f>
        <v>880</v>
      </c>
      <c r="G30" s="9"/>
      <c r="H30" s="9"/>
      <c r="I30" s="46">
        <f t="shared" si="1"/>
        <v>880</v>
      </c>
    </row>
    <row r="31" spans="1:9" x14ac:dyDescent="0.25">
      <c r="A31" s="5"/>
      <c r="B31" s="12">
        <v>3132</v>
      </c>
      <c r="C31" s="131"/>
      <c r="D31" s="12"/>
      <c r="E31" s="5" t="s">
        <v>212</v>
      </c>
      <c r="F31" s="37">
        <v>680</v>
      </c>
      <c r="G31" s="5"/>
      <c r="H31" s="5"/>
      <c r="I31" s="37">
        <f t="shared" si="1"/>
        <v>680</v>
      </c>
    </row>
    <row r="32" spans="1:9" x14ac:dyDescent="0.25">
      <c r="A32" s="5"/>
      <c r="B32" s="12"/>
      <c r="C32" s="131"/>
      <c r="D32" s="12"/>
      <c r="E32" s="5" t="s">
        <v>268</v>
      </c>
      <c r="F32" s="37">
        <v>100</v>
      </c>
      <c r="G32" s="5"/>
      <c r="H32" s="5"/>
      <c r="I32" s="37">
        <f t="shared" si="1"/>
        <v>100</v>
      </c>
    </row>
    <row r="33" spans="1:9" ht="27" x14ac:dyDescent="0.25">
      <c r="A33" s="5"/>
      <c r="B33" s="12"/>
      <c r="C33" s="131"/>
      <c r="D33" s="55"/>
      <c r="E33" s="5" t="s">
        <v>204</v>
      </c>
      <c r="F33" s="37">
        <v>100</v>
      </c>
      <c r="G33" s="5"/>
      <c r="H33" s="5"/>
      <c r="I33" s="37">
        <f t="shared" si="1"/>
        <v>100</v>
      </c>
    </row>
    <row r="34" spans="1:9" s="8" customFormat="1" ht="14.25" x14ac:dyDescent="0.25">
      <c r="A34" s="7"/>
      <c r="B34" s="44">
        <v>6650</v>
      </c>
      <c r="C34" s="133" t="s">
        <v>254</v>
      </c>
      <c r="D34" s="53"/>
      <c r="E34" s="45" t="s">
        <v>255</v>
      </c>
      <c r="F34" s="38">
        <f>F35+F36</f>
        <v>939.9</v>
      </c>
      <c r="G34" s="7"/>
      <c r="H34" s="7"/>
      <c r="I34" s="38">
        <f t="shared" si="1"/>
        <v>939.9</v>
      </c>
    </row>
    <row r="35" spans="1:9" x14ac:dyDescent="0.25">
      <c r="A35" s="5"/>
      <c r="B35" s="12">
        <v>3132</v>
      </c>
      <c r="C35" s="131"/>
      <c r="D35" s="55"/>
      <c r="E35" s="5" t="s">
        <v>205</v>
      </c>
      <c r="F35" s="37">
        <v>399.9</v>
      </c>
      <c r="G35" s="5"/>
      <c r="H35" s="5"/>
      <c r="I35" s="37">
        <f t="shared" si="1"/>
        <v>399.9</v>
      </c>
    </row>
    <row r="36" spans="1:9" s="47" customFormat="1" ht="14.25" customHeight="1" x14ac:dyDescent="0.25">
      <c r="A36" s="9"/>
      <c r="B36" s="45"/>
      <c r="C36" s="130"/>
      <c r="D36" s="45"/>
      <c r="E36" s="12" t="s">
        <v>283</v>
      </c>
      <c r="F36" s="164">
        <v>540</v>
      </c>
      <c r="G36" s="9"/>
      <c r="H36" s="9"/>
      <c r="I36" s="46">
        <f t="shared" si="0"/>
        <v>540</v>
      </c>
    </row>
    <row r="37" spans="1:9" ht="14.25" hidden="1" customHeight="1" x14ac:dyDescent="0.25">
      <c r="A37" s="5"/>
      <c r="B37" s="12">
        <v>3132</v>
      </c>
      <c r="C37" s="131"/>
      <c r="D37" s="12"/>
      <c r="E37" s="5" t="s">
        <v>269</v>
      </c>
      <c r="F37" s="37"/>
      <c r="G37" s="5"/>
      <c r="H37" s="5"/>
      <c r="I37" s="37">
        <f t="shared" si="0"/>
        <v>0</v>
      </c>
    </row>
    <row r="38" spans="1:9" s="8" customFormat="1" ht="14.25" x14ac:dyDescent="0.25">
      <c r="A38" s="7"/>
      <c r="B38" s="44"/>
      <c r="C38" s="133"/>
      <c r="D38" s="44"/>
      <c r="E38" s="7" t="s">
        <v>72</v>
      </c>
      <c r="F38" s="38">
        <f>+F30+F34</f>
        <v>1819.9</v>
      </c>
      <c r="G38" s="7"/>
      <c r="H38" s="7"/>
      <c r="I38" s="38">
        <f t="shared" si="0"/>
        <v>1819.9</v>
      </c>
    </row>
    <row r="39" spans="1:9" ht="3" customHeight="1" x14ac:dyDescent="0.25">
      <c r="A39" s="5"/>
      <c r="B39" s="12"/>
      <c r="C39" s="131"/>
      <c r="D39" s="12"/>
      <c r="E39" s="5"/>
      <c r="F39" s="37"/>
      <c r="G39" s="5"/>
      <c r="H39" s="5"/>
      <c r="I39" s="37">
        <f t="shared" si="0"/>
        <v>0</v>
      </c>
    </row>
    <row r="40" spans="1:9" s="47" customFormat="1" ht="13.5" customHeight="1" x14ac:dyDescent="0.25">
      <c r="A40" s="9"/>
      <c r="B40" s="45">
        <v>6310</v>
      </c>
      <c r="C40" s="130" t="s">
        <v>250</v>
      </c>
      <c r="D40" s="45"/>
      <c r="E40" s="45" t="s">
        <v>251</v>
      </c>
      <c r="F40" s="46">
        <f>SUM(F41:F41)</f>
        <v>300</v>
      </c>
      <c r="G40" s="9"/>
      <c r="H40" s="9"/>
      <c r="I40" s="46">
        <f>F40</f>
        <v>300</v>
      </c>
    </row>
    <row r="41" spans="1:9" ht="12.75" customHeight="1" x14ac:dyDescent="0.25">
      <c r="A41" s="5"/>
      <c r="B41" s="12">
        <v>3142</v>
      </c>
      <c r="C41" s="134"/>
      <c r="D41" s="115"/>
      <c r="E41" s="5" t="s">
        <v>270</v>
      </c>
      <c r="F41" s="37">
        <v>300</v>
      </c>
      <c r="G41" s="5"/>
      <c r="H41" s="5"/>
      <c r="I41" s="37">
        <f>F41</f>
        <v>300</v>
      </c>
    </row>
    <row r="42" spans="1:9" s="8" customFormat="1" ht="14.25" x14ac:dyDescent="0.25">
      <c r="A42" s="7"/>
      <c r="B42" s="7"/>
      <c r="C42" s="60"/>
      <c r="D42" s="7"/>
      <c r="E42" s="7" t="s">
        <v>71</v>
      </c>
      <c r="F42" s="38">
        <f>SUM(F41:F41)</f>
        <v>300</v>
      </c>
      <c r="G42" s="7"/>
      <c r="H42" s="7"/>
      <c r="I42" s="38">
        <f t="shared" ref="I42" si="4">F42</f>
        <v>300</v>
      </c>
    </row>
    <row r="43" spans="1:9" s="8" customFormat="1" ht="4.5" customHeight="1" x14ac:dyDescent="0.25">
      <c r="A43" s="7"/>
      <c r="B43" s="7"/>
      <c r="C43" s="60"/>
      <c r="D43" s="7"/>
      <c r="E43" s="7"/>
      <c r="F43" s="38"/>
      <c r="G43" s="7"/>
      <c r="H43" s="7"/>
      <c r="I43" s="38"/>
    </row>
    <row r="44" spans="1:9" s="47" customFormat="1" ht="14.25" x14ac:dyDescent="0.25">
      <c r="A44" s="9"/>
      <c r="B44" s="9">
        <v>6051</v>
      </c>
      <c r="C44" s="61" t="s">
        <v>168</v>
      </c>
      <c r="D44" s="9"/>
      <c r="E44" s="9" t="s">
        <v>274</v>
      </c>
      <c r="F44" s="46">
        <f>F45</f>
        <v>494.5</v>
      </c>
      <c r="G44" s="9"/>
      <c r="H44" s="9"/>
      <c r="I44" s="46">
        <f>F44</f>
        <v>494.5</v>
      </c>
    </row>
    <row r="45" spans="1:9" ht="27" x14ac:dyDescent="0.25">
      <c r="A45" s="5"/>
      <c r="B45" s="5">
        <v>3210</v>
      </c>
      <c r="C45" s="48"/>
      <c r="D45" s="5"/>
      <c r="E45" s="5" t="s">
        <v>208</v>
      </c>
      <c r="F45" s="37">
        <v>494.5</v>
      </c>
      <c r="G45" s="5"/>
      <c r="H45" s="5"/>
      <c r="I45" s="46">
        <f t="shared" ref="I45:I48" si="5">F45</f>
        <v>494.5</v>
      </c>
    </row>
    <row r="46" spans="1:9" s="47" customFormat="1" ht="28.5" x14ac:dyDescent="0.25">
      <c r="A46" s="9"/>
      <c r="B46" s="9">
        <v>6052</v>
      </c>
      <c r="C46" s="61" t="s">
        <v>168</v>
      </c>
      <c r="D46" s="9"/>
      <c r="E46" s="9" t="s">
        <v>275</v>
      </c>
      <c r="F46" s="46">
        <f>F47</f>
        <v>483.38</v>
      </c>
      <c r="G46" s="9"/>
      <c r="H46" s="9"/>
      <c r="I46" s="46">
        <f t="shared" si="5"/>
        <v>483.38</v>
      </c>
    </row>
    <row r="47" spans="1:9" ht="27" x14ac:dyDescent="0.25">
      <c r="A47" s="5"/>
      <c r="B47" s="5">
        <v>3210</v>
      </c>
      <c r="C47" s="48"/>
      <c r="D47" s="5"/>
      <c r="E47" s="5" t="s">
        <v>209</v>
      </c>
      <c r="F47" s="37">
        <v>483.38</v>
      </c>
      <c r="G47" s="5"/>
      <c r="H47" s="5"/>
      <c r="I47" s="46">
        <f t="shared" si="5"/>
        <v>483.38</v>
      </c>
    </row>
    <row r="48" spans="1:9" s="8" customFormat="1" ht="14.25" x14ac:dyDescent="0.25">
      <c r="A48" s="7"/>
      <c r="B48" s="7"/>
      <c r="C48" s="60"/>
      <c r="D48" s="7"/>
      <c r="E48" s="7" t="s">
        <v>210</v>
      </c>
      <c r="F48" s="38">
        <f>F44+F46</f>
        <v>977.88</v>
      </c>
      <c r="G48" s="7"/>
      <c r="H48" s="7"/>
      <c r="I48" s="46">
        <f t="shared" si="5"/>
        <v>977.88</v>
      </c>
    </row>
    <row r="49" spans="1:16" s="8" customFormat="1" ht="14.25" hidden="1" x14ac:dyDescent="0.25">
      <c r="A49" s="7"/>
      <c r="B49" s="7"/>
      <c r="C49" s="60"/>
      <c r="D49" s="7"/>
      <c r="E49" s="7"/>
      <c r="F49" s="38"/>
      <c r="G49" s="7"/>
      <c r="H49" s="7"/>
      <c r="I49" s="38"/>
    </row>
    <row r="50" spans="1:16" s="8" customFormat="1" ht="14.25" hidden="1" x14ac:dyDescent="0.25">
      <c r="A50" s="7"/>
      <c r="B50" s="7"/>
      <c r="C50" s="60"/>
      <c r="D50" s="7"/>
      <c r="E50" s="7"/>
      <c r="F50" s="38"/>
      <c r="G50" s="7"/>
      <c r="H50" s="7"/>
      <c r="I50" s="38"/>
    </row>
    <row r="51" spans="1:16" s="8" customFormat="1" ht="14.25" hidden="1" x14ac:dyDescent="0.25">
      <c r="A51" s="7"/>
      <c r="B51" s="7"/>
      <c r="C51" s="60"/>
      <c r="D51" s="7"/>
      <c r="E51" s="7"/>
      <c r="F51" s="38"/>
      <c r="G51" s="7"/>
      <c r="H51" s="7"/>
      <c r="I51" s="38"/>
    </row>
    <row r="52" spans="1:16" s="8" customFormat="1" ht="3" customHeight="1" x14ac:dyDescent="0.25">
      <c r="A52" s="7"/>
      <c r="B52" s="7"/>
      <c r="C52" s="7"/>
      <c r="D52" s="7"/>
      <c r="E52" s="7"/>
      <c r="F52" s="38"/>
      <c r="G52" s="7"/>
      <c r="H52" s="7"/>
      <c r="I52" s="38"/>
    </row>
    <row r="53" spans="1:16" s="8" customFormat="1" ht="3" customHeight="1" x14ac:dyDescent="0.25">
      <c r="A53" s="56"/>
      <c r="B53" s="56"/>
      <c r="C53" s="56"/>
      <c r="D53" s="56"/>
      <c r="E53" s="56"/>
      <c r="F53" s="57"/>
      <c r="G53" s="56"/>
      <c r="H53" s="56"/>
      <c r="I53" s="57"/>
    </row>
    <row r="54" spans="1:16" s="8" customFormat="1" ht="3" customHeight="1" x14ac:dyDescent="0.25">
      <c r="A54" s="56"/>
      <c r="B54" s="56"/>
      <c r="C54" s="56"/>
      <c r="D54" s="56"/>
      <c r="E54" s="56"/>
      <c r="F54" s="57"/>
      <c r="G54" s="56"/>
      <c r="H54" s="56"/>
      <c r="I54" s="57"/>
    </row>
    <row r="55" spans="1:16" s="8" customFormat="1" ht="3" customHeight="1" x14ac:dyDescent="0.25">
      <c r="A55" s="56"/>
      <c r="B55" s="56"/>
      <c r="C55" s="56"/>
      <c r="D55" s="56"/>
      <c r="E55" s="56"/>
      <c r="F55" s="57"/>
      <c r="G55" s="56"/>
      <c r="H55" s="56"/>
      <c r="I55" s="57"/>
    </row>
    <row r="56" spans="1:16" s="8" customFormat="1" ht="3" customHeight="1" x14ac:dyDescent="0.25">
      <c r="A56" s="56"/>
      <c r="B56" s="56"/>
      <c r="C56" s="56"/>
      <c r="D56" s="56"/>
      <c r="E56" s="56"/>
      <c r="F56" s="57"/>
      <c r="G56" s="56"/>
      <c r="H56" s="56"/>
      <c r="I56" s="57"/>
    </row>
    <row r="57" spans="1:16" s="8" customFormat="1" ht="3" customHeight="1" x14ac:dyDescent="0.25">
      <c r="A57" s="56"/>
      <c r="B57" s="56"/>
      <c r="C57" s="56"/>
      <c r="D57" s="56"/>
      <c r="E57" s="56"/>
      <c r="F57" s="57"/>
      <c r="G57" s="56"/>
      <c r="H57" s="56"/>
      <c r="I57" s="57"/>
    </row>
    <row r="58" spans="1:16" s="8" customFormat="1" ht="3" customHeight="1" x14ac:dyDescent="0.25">
      <c r="A58" s="56"/>
      <c r="B58" s="56"/>
      <c r="C58" s="56"/>
      <c r="D58" s="56"/>
      <c r="E58" s="56"/>
      <c r="F58" s="57"/>
      <c r="G58" s="56"/>
      <c r="H58" s="56"/>
      <c r="I58" s="57"/>
    </row>
    <row r="59" spans="1:16" s="8" customFormat="1" ht="3" customHeight="1" x14ac:dyDescent="0.25">
      <c r="A59" s="56"/>
      <c r="B59" s="56"/>
      <c r="C59" s="56"/>
      <c r="D59" s="56"/>
      <c r="E59" s="56"/>
      <c r="F59" s="57"/>
      <c r="G59" s="56"/>
      <c r="H59" s="56"/>
      <c r="I59" s="57"/>
    </row>
    <row r="60" spans="1:16" ht="5.25" customHeight="1" x14ac:dyDescent="0.25">
      <c r="B60" s="58"/>
      <c r="C60" s="58"/>
      <c r="D60" s="58"/>
      <c r="E60" s="58"/>
      <c r="F60" s="59"/>
      <c r="G60" s="58"/>
      <c r="H60" s="58"/>
      <c r="I60" s="59"/>
    </row>
    <row r="61" spans="1:16" x14ac:dyDescent="0.25">
      <c r="A61" s="193" t="s">
        <v>161</v>
      </c>
      <c r="B61" s="193"/>
      <c r="C61" s="193"/>
      <c r="D61" s="193"/>
      <c r="E61" s="193"/>
      <c r="F61" s="193"/>
      <c r="G61" s="193"/>
      <c r="H61" s="193"/>
      <c r="I61" s="193"/>
    </row>
    <row r="62" spans="1:16" s="8" customFormat="1" ht="14.25" customHeight="1" x14ac:dyDescent="0.25">
      <c r="A62" s="193" t="s">
        <v>159</v>
      </c>
      <c r="B62" s="193"/>
      <c r="C62" s="193"/>
      <c r="D62" s="193"/>
      <c r="E62" s="193"/>
      <c r="F62" s="193"/>
      <c r="G62" s="193"/>
      <c r="H62" s="193"/>
      <c r="I62" s="193"/>
      <c r="J62" s="15"/>
      <c r="K62" s="15"/>
      <c r="L62" s="15"/>
      <c r="M62" s="15"/>
      <c r="N62" s="15"/>
      <c r="O62" s="15"/>
      <c r="P62" s="15"/>
    </row>
    <row r="63" spans="1:16" ht="13.5" customHeight="1" x14ac:dyDescent="0.25">
      <c r="A63" s="193" t="s">
        <v>160</v>
      </c>
      <c r="B63" s="193"/>
      <c r="C63" s="193"/>
      <c r="D63" s="193"/>
      <c r="E63" s="193"/>
      <c r="F63" s="193"/>
      <c r="G63" s="193"/>
      <c r="H63" s="193"/>
      <c r="I63" s="193"/>
      <c r="J63" s="15"/>
      <c r="K63" s="15"/>
      <c r="L63" s="15"/>
      <c r="M63" s="15"/>
      <c r="N63" s="15"/>
      <c r="O63" s="15"/>
      <c r="P63" s="15"/>
    </row>
    <row r="64" spans="1:16" ht="5.25" customHeight="1" x14ac:dyDescent="0.25"/>
    <row r="66" spans="1:6" ht="13.5" customHeight="1" x14ac:dyDescent="0.25">
      <c r="A66" s="175" t="s">
        <v>185</v>
      </c>
      <c r="B66" s="175"/>
      <c r="C66" s="175"/>
      <c r="D66" s="175"/>
      <c r="E66" s="175"/>
      <c r="F66" s="175"/>
    </row>
  </sheetData>
  <mergeCells count="20">
    <mergeCell ref="F1:H1"/>
    <mergeCell ref="B8:B10"/>
    <mergeCell ref="H7:I7"/>
    <mergeCell ref="B5:I5"/>
    <mergeCell ref="F2:I2"/>
    <mergeCell ref="F3:I3"/>
    <mergeCell ref="G8:G10"/>
    <mergeCell ref="H8:H10"/>
    <mergeCell ref="A66:F66"/>
    <mergeCell ref="A8:A10"/>
    <mergeCell ref="A63:I63"/>
    <mergeCell ref="A62:I62"/>
    <mergeCell ref="A61:I61"/>
    <mergeCell ref="E8:E10"/>
    <mergeCell ref="F8:F10"/>
    <mergeCell ref="C17:C21"/>
    <mergeCell ref="B17:B21"/>
    <mergeCell ref="D8:D10"/>
    <mergeCell ref="C8:C10"/>
    <mergeCell ref="I8:I10"/>
  </mergeCells>
  <pageMargins left="0.70866141732283472" right="0.70866141732283472" top="1.1811023622047245" bottom="0.3937007874015748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E13" zoomScale="124" zoomScaleNormal="124" workbookViewId="0">
      <selection activeCell="O12" sqref="O12"/>
    </sheetView>
  </sheetViews>
  <sheetFormatPr defaultRowHeight="11.25" x14ac:dyDescent="0.25"/>
  <cols>
    <col min="1" max="1" width="9.28515625" style="15" hidden="1" customWidth="1"/>
    <col min="2" max="2" width="11.85546875" style="15" customWidth="1"/>
    <col min="3" max="3" width="9.140625" style="15"/>
    <col min="4" max="4" width="11.140625" style="15" customWidth="1"/>
    <col min="5" max="5" width="33.42578125" style="15" customWidth="1"/>
    <col min="6" max="6" width="36.5703125" style="15" customWidth="1"/>
    <col min="7" max="7" width="8.85546875" style="15" customWidth="1"/>
    <col min="8" max="8" width="9.85546875" style="15" customWidth="1"/>
    <col min="9" max="16384" width="9.140625" style="15"/>
  </cols>
  <sheetData>
    <row r="1" spans="1:9" ht="9.75" customHeight="1" x14ac:dyDescent="0.25">
      <c r="E1" s="69"/>
      <c r="F1" s="165" t="s">
        <v>76</v>
      </c>
      <c r="G1" s="165"/>
      <c r="H1" s="165"/>
    </row>
    <row r="2" spans="1:9" ht="9.75" customHeight="1" x14ac:dyDescent="0.25">
      <c r="E2" s="69"/>
      <c r="F2" s="165" t="s">
        <v>213</v>
      </c>
      <c r="G2" s="165"/>
      <c r="H2" s="165"/>
    </row>
    <row r="3" spans="1:9" ht="9.75" customHeight="1" x14ac:dyDescent="0.25">
      <c r="E3" s="69"/>
      <c r="F3" s="165" t="s">
        <v>183</v>
      </c>
      <c r="G3" s="165"/>
      <c r="H3" s="165"/>
    </row>
    <row r="4" spans="1:9" ht="8.25" customHeight="1" x14ac:dyDescent="0.25"/>
    <row r="5" spans="1:9" hidden="1" x14ac:dyDescent="0.25"/>
    <row r="6" spans="1:9" hidden="1" x14ac:dyDescent="0.25"/>
    <row r="7" spans="1:9" ht="15" x14ac:dyDescent="0.25">
      <c r="A7" s="180" t="s">
        <v>164</v>
      </c>
      <c r="B7" s="180"/>
      <c r="C7" s="180"/>
      <c r="D7" s="180"/>
      <c r="E7" s="180"/>
      <c r="F7" s="180"/>
      <c r="G7" s="180"/>
      <c r="H7" s="180"/>
    </row>
    <row r="8" spans="1:9" ht="15" x14ac:dyDescent="0.25">
      <c r="A8" s="180" t="s">
        <v>198</v>
      </c>
      <c r="B8" s="180"/>
      <c r="C8" s="180"/>
      <c r="D8" s="180"/>
      <c r="E8" s="180"/>
      <c r="F8" s="180"/>
      <c r="G8" s="180"/>
      <c r="H8" s="180"/>
    </row>
    <row r="9" spans="1:9" x14ac:dyDescent="0.25">
      <c r="G9" s="189" t="s">
        <v>82</v>
      </c>
      <c r="H9" s="189"/>
    </row>
    <row r="10" spans="1:9" s="143" customFormat="1" ht="75" customHeight="1" x14ac:dyDescent="0.25">
      <c r="A10" s="149"/>
      <c r="B10" s="140" t="s">
        <v>215</v>
      </c>
      <c r="C10" s="140" t="s">
        <v>216</v>
      </c>
      <c r="D10" s="140" t="s">
        <v>217</v>
      </c>
      <c r="E10" s="140" t="s">
        <v>214</v>
      </c>
      <c r="F10" s="141" t="s">
        <v>163</v>
      </c>
      <c r="G10" s="142" t="s">
        <v>3</v>
      </c>
      <c r="H10" s="141" t="s">
        <v>4</v>
      </c>
      <c r="I10" s="141" t="s">
        <v>162</v>
      </c>
    </row>
    <row r="11" spans="1:9" ht="24.75" customHeight="1" x14ac:dyDescent="0.25">
      <c r="A11" s="119"/>
      <c r="B11" s="119"/>
      <c r="C11" s="119"/>
      <c r="D11" s="22"/>
      <c r="E11" s="23" t="s">
        <v>232</v>
      </c>
      <c r="F11" s="39"/>
      <c r="G11" s="39">
        <f>SUM(G12:G19)</f>
        <v>3215.2</v>
      </c>
      <c r="H11" s="39">
        <f t="shared" ref="H11" si="0">SUM(H12:H19)</f>
        <v>3855.24</v>
      </c>
      <c r="I11" s="39">
        <f>SUM(I12:I19)</f>
        <v>7070.44</v>
      </c>
    </row>
    <row r="12" spans="1:9" ht="34.5" customHeight="1" x14ac:dyDescent="0.25">
      <c r="A12" s="150"/>
      <c r="B12" s="150"/>
      <c r="C12" s="152" t="s">
        <v>218</v>
      </c>
      <c r="D12" s="153" t="s">
        <v>219</v>
      </c>
      <c r="E12" s="23"/>
      <c r="F12" s="23" t="s">
        <v>199</v>
      </c>
      <c r="G12" s="39">
        <v>373</v>
      </c>
      <c r="H12" s="39"/>
      <c r="I12" s="39">
        <f t="shared" ref="I12:I19" si="1">G12+H12</f>
        <v>373</v>
      </c>
    </row>
    <row r="13" spans="1:9" ht="34.5" customHeight="1" x14ac:dyDescent="0.25">
      <c r="A13" s="150"/>
      <c r="B13" s="150"/>
      <c r="C13" s="152" t="s">
        <v>220</v>
      </c>
      <c r="D13" s="153" t="s">
        <v>223</v>
      </c>
      <c r="E13" s="23"/>
      <c r="F13" s="23" t="s">
        <v>200</v>
      </c>
      <c r="G13" s="39"/>
      <c r="H13" s="39">
        <v>52</v>
      </c>
      <c r="I13" s="39">
        <f t="shared" si="1"/>
        <v>52</v>
      </c>
    </row>
    <row r="14" spans="1:9" ht="30" customHeight="1" x14ac:dyDescent="0.25">
      <c r="A14" s="150"/>
      <c r="B14" s="150"/>
      <c r="C14" s="152" t="s">
        <v>221</v>
      </c>
      <c r="D14" s="153" t="s">
        <v>223</v>
      </c>
      <c r="E14" s="23"/>
      <c r="F14" s="23" t="s">
        <v>203</v>
      </c>
      <c r="G14" s="39">
        <v>100</v>
      </c>
      <c r="H14" s="39">
        <v>300</v>
      </c>
      <c r="I14" s="39">
        <f t="shared" si="1"/>
        <v>400</v>
      </c>
    </row>
    <row r="15" spans="1:9" ht="36.75" customHeight="1" x14ac:dyDescent="0.25">
      <c r="A15" s="150"/>
      <c r="B15" s="150"/>
      <c r="C15" s="150" t="s">
        <v>222</v>
      </c>
      <c r="D15" s="150" t="s">
        <v>224</v>
      </c>
      <c r="E15" s="23"/>
      <c r="F15" s="23" t="s">
        <v>292</v>
      </c>
      <c r="G15" s="39">
        <v>280</v>
      </c>
      <c r="H15" s="39"/>
      <c r="I15" s="39">
        <f t="shared" si="1"/>
        <v>280</v>
      </c>
    </row>
    <row r="16" spans="1:9" ht="22.5" x14ac:dyDescent="0.25">
      <c r="A16" s="150"/>
      <c r="B16" s="150"/>
      <c r="C16" s="150" t="s">
        <v>281</v>
      </c>
      <c r="D16" s="150" t="s">
        <v>225</v>
      </c>
      <c r="E16" s="23"/>
      <c r="F16" s="23" t="s">
        <v>291</v>
      </c>
      <c r="G16" s="39">
        <v>108</v>
      </c>
      <c r="H16" s="39"/>
      <c r="I16" s="39">
        <f t="shared" si="1"/>
        <v>108</v>
      </c>
    </row>
    <row r="17" spans="1:9" ht="30.75" customHeight="1" x14ac:dyDescent="0.25">
      <c r="A17" s="150"/>
      <c r="B17" s="150"/>
      <c r="C17" s="163" t="s">
        <v>279</v>
      </c>
      <c r="D17" s="163" t="s">
        <v>280</v>
      </c>
      <c r="E17" s="23"/>
      <c r="F17" s="23" t="s">
        <v>226</v>
      </c>
      <c r="G17" s="39">
        <v>1854.2</v>
      </c>
      <c r="H17" s="39">
        <v>3503.24</v>
      </c>
      <c r="I17" s="39">
        <f t="shared" si="1"/>
        <v>5357.44</v>
      </c>
    </row>
    <row r="18" spans="1:9" ht="35.25" customHeight="1" x14ac:dyDescent="0.25">
      <c r="A18" s="150"/>
      <c r="B18" s="150"/>
      <c r="C18" s="150" t="s">
        <v>227</v>
      </c>
      <c r="D18" s="150" t="s">
        <v>228</v>
      </c>
      <c r="E18" s="23"/>
      <c r="F18" s="23" t="s">
        <v>229</v>
      </c>
      <c r="G18" s="39">
        <v>200</v>
      </c>
      <c r="H18" s="39"/>
      <c r="I18" s="39">
        <f t="shared" si="1"/>
        <v>200</v>
      </c>
    </row>
    <row r="19" spans="1:9" ht="34.5" customHeight="1" x14ac:dyDescent="0.25">
      <c r="A19" s="23"/>
      <c r="B19" s="151"/>
      <c r="C19" s="23">
        <v>7410</v>
      </c>
      <c r="D19" s="150" t="s">
        <v>231</v>
      </c>
      <c r="E19" s="23"/>
      <c r="F19" s="23" t="s">
        <v>230</v>
      </c>
      <c r="G19" s="39">
        <v>300</v>
      </c>
      <c r="H19" s="39"/>
      <c r="I19" s="39">
        <f t="shared" si="1"/>
        <v>300</v>
      </c>
    </row>
    <row r="20" spans="1:9" ht="28.5" hidden="1" customHeight="1" x14ac:dyDescent="0.25">
      <c r="A20" s="144"/>
      <c r="B20" s="145">
        <v>240604</v>
      </c>
      <c r="C20" s="146">
        <v>540</v>
      </c>
      <c r="D20" s="139"/>
      <c r="E20" s="139" t="s">
        <v>178</v>
      </c>
      <c r="F20" s="147"/>
      <c r="G20" s="147"/>
      <c r="H20" s="148">
        <f>F20+G20</f>
        <v>0</v>
      </c>
    </row>
    <row r="21" spans="1:9" ht="22.5" hidden="1" x14ac:dyDescent="0.25">
      <c r="A21" s="41"/>
      <c r="B21" s="127" t="s">
        <v>45</v>
      </c>
      <c r="C21" s="128">
        <v>1090</v>
      </c>
      <c r="D21" s="23"/>
      <c r="E21" s="23" t="s">
        <v>165</v>
      </c>
      <c r="F21" s="39"/>
      <c r="G21" s="39"/>
      <c r="H21" s="40">
        <f>F21+G21</f>
        <v>0</v>
      </c>
    </row>
    <row r="22" spans="1:9" ht="82.5" hidden="1" customHeight="1" thickBot="1" x14ac:dyDescent="0.3">
      <c r="A22" s="65">
        <v>250911</v>
      </c>
      <c r="B22" s="129"/>
      <c r="C22" s="129"/>
      <c r="D22" s="66" t="s">
        <v>59</v>
      </c>
      <c r="E22" s="66"/>
      <c r="F22" s="67"/>
      <c r="G22" s="67"/>
      <c r="H22" s="68">
        <f>F22+G22</f>
        <v>0</v>
      </c>
    </row>
    <row r="26" spans="1:9" ht="13.5" x14ac:dyDescent="0.25">
      <c r="A26" s="175" t="s">
        <v>185</v>
      </c>
      <c r="B26" s="175"/>
      <c r="C26" s="175"/>
      <c r="D26" s="175"/>
      <c r="E26" s="175"/>
      <c r="F26" s="175"/>
    </row>
    <row r="27" spans="1:9" ht="13.5" x14ac:dyDescent="0.25">
      <c r="A27" s="181"/>
      <c r="B27" s="181"/>
      <c r="C27" s="181"/>
      <c r="D27" s="181"/>
      <c r="E27" s="181"/>
      <c r="F27" s="181"/>
      <c r="G27" s="181"/>
      <c r="H27" s="181"/>
    </row>
  </sheetData>
  <mergeCells count="8">
    <mergeCell ref="A27:H27"/>
    <mergeCell ref="A26:F26"/>
    <mergeCell ref="G9:H9"/>
    <mergeCell ref="F1:H1"/>
    <mergeCell ref="F2:H2"/>
    <mergeCell ref="F3:H3"/>
    <mergeCell ref="A7:H7"/>
    <mergeCell ref="A8:H8"/>
  </mergeCells>
  <pageMargins left="0.70866141732283472" right="0.70866141732283472" top="1.1417322834645669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додаток 1</vt:lpstr>
      <vt:lpstr>додаток 2</vt:lpstr>
      <vt:lpstr>додаток 3</vt:lpstr>
      <vt:lpstr>додаток 4</vt:lpstr>
      <vt:lpstr>додаток 5</vt:lpstr>
      <vt:lpstr>додаток 6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Lunev</cp:lastModifiedBy>
  <cp:lastPrinted>2016-12-29T13:31:26Z</cp:lastPrinted>
  <dcterms:created xsi:type="dcterms:W3CDTF">2012-01-01T19:26:23Z</dcterms:created>
  <dcterms:modified xsi:type="dcterms:W3CDTF">2016-12-29T13:34:19Z</dcterms:modified>
</cp:coreProperties>
</file>