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345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r:id="rId5"/>
    <sheet name="додаток 6" sheetId="8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J53" i="2" l="1"/>
  <c r="N57" i="2"/>
  <c r="N58" i="2"/>
  <c r="J58" i="2" s="1"/>
  <c r="P58" i="2" s="1"/>
  <c r="N59" i="2"/>
  <c r="N28" i="2"/>
  <c r="J28" i="2"/>
  <c r="P28" i="2" s="1"/>
  <c r="F33" i="7"/>
  <c r="I35" i="7"/>
  <c r="F12" i="7"/>
  <c r="F15" i="7" s="1"/>
  <c r="I21" i="7"/>
  <c r="E46" i="2"/>
  <c r="N26" i="2"/>
  <c r="N27" i="2"/>
  <c r="N29" i="2"/>
  <c r="J26" i="2"/>
  <c r="J27" i="2"/>
  <c r="J29" i="2"/>
  <c r="E50" i="2" l="1"/>
  <c r="P50" i="2" s="1"/>
  <c r="P49" i="2" s="1"/>
  <c r="O49" i="2"/>
  <c r="N49" i="2"/>
  <c r="M49" i="2"/>
  <c r="L49" i="2"/>
  <c r="K49" i="2"/>
  <c r="J49" i="2"/>
  <c r="H49" i="2"/>
  <c r="G49" i="2"/>
  <c r="F49" i="2"/>
  <c r="E49" i="2" l="1"/>
  <c r="H13" i="8"/>
  <c r="G13" i="8"/>
  <c r="I19" i="8"/>
  <c r="I20" i="8"/>
  <c r="I15" i="8"/>
  <c r="I16" i="8"/>
  <c r="I30" i="7"/>
  <c r="I48" i="7"/>
  <c r="I50" i="7"/>
  <c r="F47" i="7"/>
  <c r="F49" i="7"/>
  <c r="I49" i="7" s="1"/>
  <c r="F29" i="7"/>
  <c r="I29" i="7" s="1"/>
  <c r="E21" i="2"/>
  <c r="F21" i="2"/>
  <c r="K21" i="2"/>
  <c r="J21" i="2" s="1"/>
  <c r="F51" i="7" l="1"/>
  <c r="I51" i="7" s="1"/>
  <c r="I47" i="7"/>
  <c r="P21" i="2"/>
  <c r="I14" i="8" l="1"/>
  <c r="I26" i="7"/>
  <c r="I28" i="7"/>
  <c r="F27" i="7"/>
  <c r="F25" i="7"/>
  <c r="P27" i="2"/>
  <c r="D54" i="1"/>
  <c r="C54" i="1" s="1"/>
  <c r="C55" i="1"/>
  <c r="C56" i="1"/>
  <c r="C57" i="1"/>
  <c r="N47" i="2"/>
  <c r="J47" i="2" s="1"/>
  <c r="J45" i="2" s="1"/>
  <c r="J57" i="2"/>
  <c r="J59" i="2"/>
  <c r="F56" i="2"/>
  <c r="G56" i="2"/>
  <c r="H56" i="2"/>
  <c r="I56" i="2"/>
  <c r="I63" i="2" s="1"/>
  <c r="K56" i="2"/>
  <c r="L56" i="2"/>
  <c r="M56" i="2"/>
  <c r="O56" i="2"/>
  <c r="E57" i="2"/>
  <c r="N14" i="2"/>
  <c r="J14" i="2" s="1"/>
  <c r="J13" i="2" s="1"/>
  <c r="D51" i="1"/>
  <c r="F37" i="7"/>
  <c r="I37" i="7" s="1"/>
  <c r="I38" i="7"/>
  <c r="I19" i="7"/>
  <c r="C25" i="10"/>
  <c r="E69" i="1"/>
  <c r="C69" i="1" s="1"/>
  <c r="H22" i="8"/>
  <c r="C32" i="10"/>
  <c r="K13" i="2"/>
  <c r="L13" i="2"/>
  <c r="M13" i="2"/>
  <c r="N13" i="2"/>
  <c r="O13" i="2"/>
  <c r="E14" i="2"/>
  <c r="G13" i="2"/>
  <c r="H13" i="2"/>
  <c r="L16" i="2"/>
  <c r="M16" i="2"/>
  <c r="N16" i="2"/>
  <c r="O16" i="2"/>
  <c r="J16" i="2"/>
  <c r="G19" i="2"/>
  <c r="H19" i="2"/>
  <c r="J19" i="2"/>
  <c r="K19" i="2"/>
  <c r="L19" i="2"/>
  <c r="M19" i="2"/>
  <c r="N19" i="2"/>
  <c r="O19" i="2"/>
  <c r="E20" i="2"/>
  <c r="P20" i="2" s="1"/>
  <c r="F22" i="2"/>
  <c r="E22" i="2" s="1"/>
  <c r="P22" i="2" s="1"/>
  <c r="E23" i="2"/>
  <c r="P23" i="2" s="1"/>
  <c r="M25" i="2"/>
  <c r="P26" i="2"/>
  <c r="E30" i="2"/>
  <c r="G25" i="2"/>
  <c r="H25" i="2"/>
  <c r="K25" i="2"/>
  <c r="L25" i="2"/>
  <c r="O25" i="2"/>
  <c r="E31" i="2"/>
  <c r="P31" i="2" s="1"/>
  <c r="J33" i="2"/>
  <c r="K33" i="2"/>
  <c r="L33" i="2"/>
  <c r="M33" i="2"/>
  <c r="N33" i="2"/>
  <c r="O33" i="2"/>
  <c r="H33" i="2"/>
  <c r="G36" i="2"/>
  <c r="H36" i="2"/>
  <c r="J36" i="2"/>
  <c r="K36" i="2"/>
  <c r="L36" i="2"/>
  <c r="M36" i="2"/>
  <c r="N36" i="2"/>
  <c r="O36" i="2"/>
  <c r="F36" i="2"/>
  <c r="E39" i="2"/>
  <c r="G39" i="2"/>
  <c r="H39" i="2"/>
  <c r="K39" i="2"/>
  <c r="L39" i="2"/>
  <c r="M39" i="2"/>
  <c r="N40" i="2"/>
  <c r="G42" i="2"/>
  <c r="H42" i="2"/>
  <c r="J42" i="2"/>
  <c r="K42" i="2"/>
  <c r="L42" i="2"/>
  <c r="M42" i="2"/>
  <c r="N42" i="2"/>
  <c r="O42" i="2"/>
  <c r="F42" i="2"/>
  <c r="G45" i="2"/>
  <c r="H45" i="2"/>
  <c r="K45" i="2"/>
  <c r="L45" i="2"/>
  <c r="M45" i="2"/>
  <c r="O45" i="2"/>
  <c r="P46" i="2"/>
  <c r="F45" i="2"/>
  <c r="G52" i="2"/>
  <c r="H52" i="2"/>
  <c r="K52" i="2"/>
  <c r="L52" i="2"/>
  <c r="M52" i="2"/>
  <c r="P53" i="2"/>
  <c r="E54" i="2"/>
  <c r="E60" i="2"/>
  <c r="E65" i="2"/>
  <c r="G65" i="2"/>
  <c r="H65" i="2"/>
  <c r="J65" i="2"/>
  <c r="K65" i="2"/>
  <c r="L65" i="2"/>
  <c r="M65" i="2"/>
  <c r="N65" i="2"/>
  <c r="O65" i="2"/>
  <c r="P65" i="2"/>
  <c r="F68" i="1"/>
  <c r="D68" i="1"/>
  <c r="F28" i="10"/>
  <c r="E28" i="10"/>
  <c r="D28" i="10"/>
  <c r="C28" i="10"/>
  <c r="F16" i="10"/>
  <c r="E16" i="10"/>
  <c r="D16" i="10"/>
  <c r="C16" i="10"/>
  <c r="N45" i="2" l="1"/>
  <c r="L63" i="2"/>
  <c r="M63" i="2"/>
  <c r="M67" i="2" s="1"/>
  <c r="I25" i="7"/>
  <c r="F31" i="7"/>
  <c r="I31" i="7" s="1"/>
  <c r="I27" i="7"/>
  <c r="P57" i="2"/>
  <c r="E47" i="2"/>
  <c r="P47" i="2" s="1"/>
  <c r="P45" i="2" s="1"/>
  <c r="E37" i="2"/>
  <c r="P37" i="2" s="1"/>
  <c r="P36" i="2" s="1"/>
  <c r="N30" i="2"/>
  <c r="N25" i="2" s="1"/>
  <c r="E43" i="2"/>
  <c r="P43" i="2" s="1"/>
  <c r="P42" i="2" s="1"/>
  <c r="F25" i="2"/>
  <c r="L67" i="2"/>
  <c r="E59" i="2"/>
  <c r="E29" i="2"/>
  <c r="P29" i="2" s="1"/>
  <c r="F19" i="2"/>
  <c r="P14" i="2"/>
  <c r="P13" i="2" s="1"/>
  <c r="E13" i="2"/>
  <c r="N39" i="2"/>
  <c r="J40" i="2"/>
  <c r="E52" i="2"/>
  <c r="F52" i="2"/>
  <c r="O39" i="2"/>
  <c r="J30" i="2"/>
  <c r="J25" i="2" s="1"/>
  <c r="K16" i="2"/>
  <c r="F13" i="2"/>
  <c r="E19" i="2"/>
  <c r="N60" i="2"/>
  <c r="N56" i="2" s="1"/>
  <c r="K63" i="2" l="1"/>
  <c r="K67" i="2" s="1"/>
  <c r="P19" i="2"/>
  <c r="P59" i="2"/>
  <c r="E56" i="2"/>
  <c r="E36" i="2"/>
  <c r="E42" i="2"/>
  <c r="E45" i="2"/>
  <c r="E25" i="2"/>
  <c r="J60" i="2"/>
  <c r="J56" i="2" s="1"/>
  <c r="J39" i="2"/>
  <c r="P40" i="2"/>
  <c r="P39" i="2" s="1"/>
  <c r="P30" i="2"/>
  <c r="P25" i="2" s="1"/>
  <c r="D63" i="1"/>
  <c r="D65" i="1"/>
  <c r="E51" i="1"/>
  <c r="E50" i="1" s="1"/>
  <c r="F51" i="1"/>
  <c r="F50" i="1" s="1"/>
  <c r="E58" i="1"/>
  <c r="F58" i="1"/>
  <c r="F61" i="1"/>
  <c r="F65" i="1"/>
  <c r="F64" i="1" s="1"/>
  <c r="E71" i="1"/>
  <c r="F71" i="1"/>
  <c r="E45" i="1"/>
  <c r="E44" i="1" s="1"/>
  <c r="F45" i="1"/>
  <c r="F44" i="1" s="1"/>
  <c r="E40" i="1"/>
  <c r="F40" i="1"/>
  <c r="E38" i="1"/>
  <c r="F38" i="1"/>
  <c r="E27" i="1"/>
  <c r="F27" i="1"/>
  <c r="E24" i="1"/>
  <c r="F24" i="1"/>
  <c r="E19" i="1"/>
  <c r="E18" i="1" s="1"/>
  <c r="F19" i="1"/>
  <c r="F18" i="1" s="1"/>
  <c r="E15" i="1"/>
  <c r="E14" i="1" s="1"/>
  <c r="F15" i="1"/>
  <c r="F14" i="1" s="1"/>
  <c r="E12" i="1"/>
  <c r="F12" i="1"/>
  <c r="C53" i="1"/>
  <c r="I17" i="8"/>
  <c r="I18" i="8"/>
  <c r="H23" i="8"/>
  <c r="P60" i="2" l="1"/>
  <c r="P56" i="2" s="1"/>
  <c r="F49" i="1"/>
  <c r="D64" i="1"/>
  <c r="F26" i="1"/>
  <c r="F11" i="1" s="1"/>
  <c r="E26" i="1"/>
  <c r="E11" i="1" s="1"/>
  <c r="D20" i="4"/>
  <c r="C20" i="4"/>
  <c r="F73" i="1" l="1"/>
  <c r="I14" i="7"/>
  <c r="F24" i="7"/>
  <c r="F17" i="7" s="1"/>
  <c r="I17" i="7" s="1"/>
  <c r="I20" i="7"/>
  <c r="I22" i="7"/>
  <c r="I33" i="7"/>
  <c r="I34" i="7"/>
  <c r="I36" i="7"/>
  <c r="I18" i="7"/>
  <c r="I24" i="7" l="1"/>
  <c r="F43" i="7" l="1"/>
  <c r="I43" i="7" s="1"/>
  <c r="F39" i="7"/>
  <c r="F41" i="7" s="1"/>
  <c r="I13" i="7"/>
  <c r="I12" i="7" l="1"/>
  <c r="I15" i="7"/>
  <c r="G20" i="4"/>
  <c r="I21" i="8" l="1"/>
  <c r="I13" i="8" s="1"/>
  <c r="H24" i="8"/>
  <c r="F45" i="7"/>
  <c r="F11" i="7" s="1"/>
  <c r="I39" i="7"/>
  <c r="I40" i="7"/>
  <c r="I41" i="7"/>
  <c r="I42" i="7"/>
  <c r="I44" i="7"/>
  <c r="I11" i="7" l="1"/>
  <c r="I45" i="7"/>
  <c r="F20" i="4"/>
  <c r="E20" i="4"/>
  <c r="E68" i="1" l="1"/>
  <c r="C68" i="1" s="1"/>
  <c r="C70" i="1"/>
  <c r="C32" i="1" l="1"/>
  <c r="E63" i="1"/>
  <c r="D16" i="1"/>
  <c r="C36" i="1"/>
  <c r="C35" i="1"/>
  <c r="C37" i="1"/>
  <c r="C42" i="1"/>
  <c r="C43" i="1"/>
  <c r="C59" i="1" l="1"/>
  <c r="C47" i="1"/>
  <c r="D23" i="1"/>
  <c r="C23" i="1" s="1"/>
  <c r="C48" i="1"/>
  <c r="C52" i="1"/>
  <c r="D21" i="1"/>
  <c r="C21" i="1" s="1"/>
  <c r="D17" i="1"/>
  <c r="C17" i="1" s="1"/>
  <c r="C41" i="1"/>
  <c r="D40" i="1"/>
  <c r="C40" i="1" s="1"/>
  <c r="C46" i="1"/>
  <c r="C39" i="1"/>
  <c r="D38" i="1"/>
  <c r="C38" i="1" s="1"/>
  <c r="C16" i="1"/>
  <c r="D15" i="1"/>
  <c r="C63" i="1"/>
  <c r="E61" i="1"/>
  <c r="D45" i="1" l="1"/>
  <c r="C45" i="1" s="1"/>
  <c r="C13" i="1"/>
  <c r="D12" i="1"/>
  <c r="C51" i="1"/>
  <c r="D50" i="1"/>
  <c r="D14" i="1"/>
  <c r="C14" i="1" s="1"/>
  <c r="C15" i="1"/>
  <c r="D44" i="1" l="1"/>
  <c r="C44" i="1" s="1"/>
  <c r="C12" i="1"/>
  <c r="C50" i="1"/>
  <c r="D20" i="1" l="1"/>
  <c r="C20" i="1" l="1"/>
  <c r="C62" i="1" l="1"/>
  <c r="D61" i="1"/>
  <c r="C61" i="1" s="1"/>
  <c r="C33" i="1"/>
  <c r="D24" i="1"/>
  <c r="C25" i="1"/>
  <c r="C60" i="1"/>
  <c r="D58" i="1"/>
  <c r="C66" i="1"/>
  <c r="C67" i="1"/>
  <c r="C29" i="1"/>
  <c r="D49" i="1" l="1"/>
  <c r="C24" i="1"/>
  <c r="C28" i="1"/>
  <c r="E65" i="1"/>
  <c r="E64" i="1" s="1"/>
  <c r="C58" i="1"/>
  <c r="D22" i="1"/>
  <c r="C65" i="1" l="1"/>
  <c r="C22" i="1"/>
  <c r="D19" i="1"/>
  <c r="C64" i="1"/>
  <c r="E49" i="1"/>
  <c r="D18" i="1" l="1"/>
  <c r="C19" i="1"/>
  <c r="E73" i="1"/>
  <c r="C49" i="1"/>
  <c r="C18" i="1" l="1"/>
  <c r="C31" i="1" l="1"/>
  <c r="C34" i="1" l="1"/>
  <c r="O52" i="2" l="1"/>
  <c r="N54" i="2"/>
  <c r="O63" i="2" l="1"/>
  <c r="O67" i="2" s="1"/>
  <c r="C30" i="1"/>
  <c r="D27" i="1"/>
  <c r="J54" i="2"/>
  <c r="N52" i="2"/>
  <c r="N63" i="2" l="1"/>
  <c r="N67" i="2" s="1"/>
  <c r="C27" i="1"/>
  <c r="D26" i="1"/>
  <c r="D11" i="1" s="1"/>
  <c r="P54" i="2"/>
  <c r="P52" i="2" s="1"/>
  <c r="J52" i="2"/>
  <c r="D74" i="1"/>
  <c r="J63" i="2" l="1"/>
  <c r="J67" i="2" s="1"/>
  <c r="C26" i="1"/>
  <c r="E74" i="1"/>
  <c r="C11" i="1" l="1"/>
  <c r="C74" i="1"/>
  <c r="F74" i="1"/>
  <c r="G16" i="2" l="1"/>
  <c r="G63" i="2" s="1"/>
  <c r="G33" i="2"/>
  <c r="H16" i="2"/>
  <c r="H63" i="2" l="1"/>
  <c r="H67" i="2" s="1"/>
  <c r="G67" i="2"/>
  <c r="E17" i="2" l="1"/>
  <c r="F16" i="2"/>
  <c r="F33" i="2"/>
  <c r="E34" i="2"/>
  <c r="F63" i="2" l="1"/>
  <c r="P17" i="2"/>
  <c r="P16" i="2" s="1"/>
  <c r="E16" i="2"/>
  <c r="D71" i="1"/>
  <c r="C72" i="1"/>
  <c r="P34" i="2"/>
  <c r="P33" i="2" s="1"/>
  <c r="E33" i="2"/>
  <c r="E63" i="2" l="1"/>
  <c r="P63" i="2"/>
  <c r="P67" i="2" s="1"/>
  <c r="E67" i="2"/>
  <c r="C71" i="1"/>
  <c r="D73" i="1"/>
  <c r="C73" i="1" l="1"/>
  <c r="D26" i="10"/>
  <c r="D33" i="10" l="1"/>
  <c r="D24" i="10"/>
  <c r="E26" i="10"/>
  <c r="C26" i="10" s="1"/>
  <c r="D23" i="10" l="1"/>
  <c r="D31" i="10"/>
  <c r="D27" i="10" s="1"/>
  <c r="E33" i="10"/>
  <c r="E24" i="10"/>
  <c r="E23" i="10" s="1"/>
  <c r="E15" i="10" s="1"/>
  <c r="F26" i="10"/>
  <c r="F24" i="10" s="1"/>
  <c r="F23" i="10" s="1"/>
  <c r="F15" i="10" s="1"/>
  <c r="E31" i="10" l="1"/>
  <c r="E27" i="10" s="1"/>
  <c r="F33" i="10"/>
  <c r="F31" i="10" s="1"/>
  <c r="F27" i="10" s="1"/>
  <c r="D15" i="10"/>
  <c r="C23" i="10"/>
  <c r="C15" i="10" s="1"/>
  <c r="C33" i="10"/>
  <c r="C31" i="10" s="1"/>
  <c r="C27" i="10" s="1"/>
  <c r="C24" i="10"/>
</calcChain>
</file>

<file path=xl/sharedStrings.xml><?xml version="1.0" encoding="utf-8"?>
<sst xmlns="http://schemas.openxmlformats.org/spreadsheetml/2006/main" count="360" uniqueCount="297">
  <si>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</si>
  <si>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</si>
  <si>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</si>
  <si>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</si>
  <si>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</si>
  <si>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</si>
  <si>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</si>
  <si>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</si>
  <si>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</si>
  <si>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</si>
  <si>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</si>
  <si>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</si>
  <si>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</si>
  <si>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</si>
  <si>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</si>
  <si>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</si>
  <si>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</si>
  <si>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</si>
  <si>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</si>
  <si>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</si>
  <si>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</si>
  <si>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</si>
  <si>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</si>
  <si>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</si>
  <si>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</si>
  <si>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</si>
  <si>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</si>
  <si>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</si>
  <si>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</si>
  <si>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</si>
  <si>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</si>
  <si>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</si>
  <si>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</si>
  <si>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</si>
  <si>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</si>
  <si>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</si>
  <si>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</si>
  <si>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</si>
  <si>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</si>
  <si>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</si>
  <si>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</si>
  <si>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</si>
  <si>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</si>
  <si>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</si>
  <si>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070000</t>
  </si>
  <si>
    <t>Освіта</t>
  </si>
  <si>
    <t>Дошкільні заклади освіти</t>
  </si>
  <si>
    <t>090000</t>
  </si>
  <si>
    <t>Соціальний захист та соціальне забезпечення</t>
  </si>
  <si>
    <t>091209</t>
  </si>
  <si>
    <t>Інші видатки на соціальний захист населення</t>
  </si>
  <si>
    <t>100000</t>
  </si>
  <si>
    <t>Житлово-комунальне господарство</t>
  </si>
  <si>
    <t>Благоустрій міст, сіл, селищ</t>
  </si>
  <si>
    <t>110000</t>
  </si>
  <si>
    <t>Культура і мистецтво</t>
  </si>
  <si>
    <t>Палаци і будинки культури, клуби та інші заклади клубного типу</t>
  </si>
  <si>
    <t>120000</t>
  </si>
  <si>
    <t>Засоби масової інформації</t>
  </si>
  <si>
    <t>Будівництво</t>
  </si>
  <si>
    <t>Транспорт, дорожнє господарство</t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</si>
  <si>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</si>
  <si>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</si>
  <si>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</si>
  <si>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</si>
  <si>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</si>
  <si>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</si>
  <si>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</si>
  <si>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</si>
  <si>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</si>
  <si>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</si>
  <si>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</si>
  <si>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</si>
  <si>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Код бюджету</t>
  </si>
  <si>
    <t>…</t>
  </si>
  <si>
    <t>Додаток № 4</t>
  </si>
  <si>
    <t>Додаток № 5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</si>
  <si>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</si>
  <si>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</si>
  <si>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</si>
  <si>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</si>
  <si>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</si>
  <si>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</si>
  <si>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</si>
  <si>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№ 6</t>
  </si>
  <si>
    <t>Усього по КЕКВ 3122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</si>
  <si>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</si>
  <si>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</si>
  <si>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</si>
  <si>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</si>
  <si>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</si>
  <si>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</si>
  <si>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</si>
  <si>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</si>
  <si>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</si>
  <si>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</si>
  <si>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</si>
  <si>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</si>
  <si>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</si>
  <si>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</si>
  <si>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</si>
  <si>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</si>
  <si>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</si>
  <si>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</si>
  <si>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</si>
  <si>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</si>
  <si>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</si>
  <si>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</si>
  <si>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</si>
  <si>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</si>
  <si>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</si>
  <si>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</si>
  <si>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</si>
  <si>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</si>
  <si>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</si>
  <si>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</si>
  <si>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</si>
  <si>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</si>
  <si>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</si>
  <si>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</si>
  <si>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</si>
  <si>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</si>
  <si>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</si>
  <si>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</si>
  <si>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</si>
  <si>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</si>
  <si>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</si>
  <si>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</si>
  <si>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</si>
  <si>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</si>
  <si>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</si>
  <si>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</si>
  <si>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</si>
  <si>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</si>
  <si>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</si>
  <si>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</si>
  <si>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</si>
  <si>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</si>
  <si>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</si>
  <si>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</si>
  <si>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</si>
  <si>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</si>
  <si>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</si>
  <si>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</si>
  <si>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</si>
  <si>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</si>
  <si>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</si>
  <si>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</si>
  <si>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</si>
  <si>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</si>
  <si>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</si>
  <si>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Назва місцевого бюджету адміністративно-територіальної одиниці</t>
  </si>
  <si>
    <t>Субвенція загального фонду на:</t>
  </si>
  <si>
    <t>Субвенція спеціального фонду на:</t>
  </si>
  <si>
    <t>МІЖБЮДЖЕТНІ ТРАНСФЕРТИ</t>
  </si>
  <si>
    <t xml:space="preserve">Дотації </t>
  </si>
  <si>
    <t>Субвенціїї з бюджету Сватівської міської ради</t>
  </si>
  <si>
    <t>Співфінансування КУ Нижньодуванської селищної ради "Трудовий архів територіальних громад Сватівського району"</t>
  </si>
  <si>
    <t>Нижньодуванська селищна рада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</si>
  <si>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</si>
  <si>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</si>
  <si>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</si>
  <si>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</si>
  <si>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</si>
  <si>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</si>
  <si>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</si>
  <si>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</si>
  <si>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</si>
  <si>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</si>
  <si>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</si>
  <si>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Разом загальний та спеціальний фонди</t>
  </si>
  <si>
    <t>Найменування місцевої (регіональної) програми</t>
  </si>
  <si>
    <t>Перелік місцевих (регіональних) програм, які фінансуватимуться за рахунок</t>
  </si>
  <si>
    <t>Міська програма фінансової підтримки ветеранської організації на 2015 рік</t>
  </si>
  <si>
    <t>0910</t>
  </si>
  <si>
    <t>1090</t>
  </si>
  <si>
    <t>0600</t>
  </si>
  <si>
    <t>0620</t>
  </si>
  <si>
    <t>0828</t>
  </si>
  <si>
    <t>0900</t>
  </si>
  <si>
    <t>0100</t>
  </si>
  <si>
    <t>0820</t>
  </si>
  <si>
    <t>1000</t>
  </si>
  <si>
    <t>0830</t>
  </si>
  <si>
    <t>0451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</si>
  <si>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</si>
  <si>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</si>
  <si>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</si>
  <si>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</si>
  <si>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</si>
  <si>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</si>
  <si>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Міська Програма поводження з відходами на території м.Сватове на 2016 роки</t>
  </si>
  <si>
    <t>Плата за надання адміністративних послуг</t>
  </si>
  <si>
    <t>Плата за надання інших адміністративних послуг</t>
  </si>
  <si>
    <t>Проведення виборів депутатів місцевих рад та сільських, селищних, міських голів</t>
  </si>
  <si>
    <t>Міська культурно-мистецька Програма "Відродження України починається з відродженням духовності" на 2016 рік</t>
  </si>
  <si>
    <t>до рішення 10 сесії (7 скликання) "Про</t>
  </si>
  <si>
    <t>бюджет Сватівської міської ради на 2017 рік"</t>
  </si>
  <si>
    <t>з бюджету Сватівської міської ради місцевим/державному бюджетам на 2017 рік</t>
  </si>
  <si>
    <t>Керівник секретаріату (секретар) ________________________ Д.О.Романенко</t>
  </si>
  <si>
    <t>до рішення 10 сесії (7 скликання)</t>
  </si>
  <si>
    <t xml:space="preserve"> "Про бюджет Сватівської міської ради на 2017рік"</t>
  </si>
  <si>
    <t>видатків бюджету Сватівської міської ради на 2017 рік</t>
  </si>
  <si>
    <t>бюджету Сватівської міської ради на 2017 рік</t>
  </si>
  <si>
    <t>до рішення 10 сесії (7 скликання) "Про бюджет</t>
  </si>
  <si>
    <t>Сватівської міської ради на 2017 рік"</t>
  </si>
  <si>
    <t>до рішення 10 сесії (7скликання) "Про бюджет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</si>
  <si>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</si>
  <si>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</si>
  <si>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Д.О.Романенко</t>
  </si>
  <si>
    <r>
      <t>Капітальний ремонт житлового фонду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</si>
  <si>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Усього по КЕКВ 3131</t>
  </si>
  <si>
    <t>Міська Програма розвитку фізичної культури та спорту на 2017 рік</t>
  </si>
  <si>
    <r>
      <t>коштів бюджету Сватівської міської ради у 2017 році</t>
    </r>
    <r>
      <rPr>
        <b/>
        <sz val="10"/>
        <color theme="1"/>
        <rFont val="Calibri"/>
        <family val="2"/>
        <charset val="204"/>
      </rPr>
      <t>¹</t>
    </r>
  </si>
  <si>
    <t>Програма висвітлення діяльності Сватівської міської ради Луганської області в засобах масової інформації у 2016-2017 роках</t>
  </si>
  <si>
    <t>Міська програма соціального захисту дітей - сиріт та дітей, позбавлених батьківського піклування на 2016-2017 роки</t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</si>
  <si>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</si>
  <si>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Капітальний ремонт соціального житла для дітей-сиріт та дітей, позбавлених батьківського піклування</t>
  </si>
  <si>
    <t>Міська програма підтримки об'єднань співвласників багатоквартирних будинків на 2017 рік</t>
  </si>
  <si>
    <t>Капітальний ремонт ліній зовнішнього освітлення (співфінансування)</t>
  </si>
  <si>
    <t>Капітальний ремонт автодоріг (співфінансування)</t>
  </si>
  <si>
    <t>Організація та проведення громадських робіт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</si>
  <si>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</si>
  <si>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Надання капітального трансферту КП "Сватове-тепло" на співфінансування проекту реконструкції котельної № 8</t>
  </si>
  <si>
    <t>Надання капітального трансферту МКП "Сватівський водоканал" на придбання спецтехніки  (співфінансування)</t>
  </si>
  <si>
    <t>Усього по КЕКВ 3210</t>
  </si>
  <si>
    <t>Капремонт буд. № 3, № 12, № 13 на майд.Злагоди</t>
  </si>
  <si>
    <r>
      <t>Капітальний ремонт Меморіала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</si>
  <si>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 xml:space="preserve">до рішення 10 сесії (6 скликання) "Про 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</si>
  <si>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</si>
  <si>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r>
      <t>Код програмної класифікації видатків та кредитування місцевих бюджетів</t>
    </r>
    <r>
      <rPr>
        <vertAlign val="superscript"/>
        <sz val="7"/>
        <rFont val="Book Antiqua"/>
        <family val="1"/>
        <charset val="204"/>
      </rPr>
      <t>2</t>
    </r>
  </si>
  <si>
    <r>
      <t>Код ТПКВКМБ /
ТКВКБМС</t>
    </r>
    <r>
      <rPr>
        <vertAlign val="superscript"/>
        <sz val="7"/>
        <rFont val="Book Antiqua"/>
        <family val="1"/>
        <charset val="204"/>
      </rPr>
      <t>3</t>
    </r>
  </si>
  <si>
    <r>
      <t>Код ФКВКБ</t>
    </r>
    <r>
      <rPr>
        <vertAlign val="superscript"/>
        <sz val="7"/>
        <rFont val="Book Antiqua"/>
        <family val="1"/>
        <charset val="204"/>
      </rPr>
      <t>4</t>
    </r>
  </si>
  <si>
    <t>0170, 7212</t>
  </si>
  <si>
    <t>0111, 0830</t>
  </si>
  <si>
    <t>6021</t>
  </si>
  <si>
    <t>6022</t>
  </si>
  <si>
    <t>8600</t>
  </si>
  <si>
    <t>0610</t>
  </si>
  <si>
    <t>0133</t>
  </si>
  <si>
    <t>0133, 1040</t>
  </si>
  <si>
    <t>Міська програма розвитку житлово-комунального господарства та благоустрою м.Сватове на 2017 рік</t>
  </si>
  <si>
    <t>6800</t>
  </si>
  <si>
    <t>0541</t>
  </si>
  <si>
    <t>Міська програма забезпечення послугами міського транспорту незахищених верств населення на 2017 рік</t>
  </si>
  <si>
    <t>Міська Програма з підвиищення енергоефективності у житлових будинках м.Сватове на 2017-2020 роки</t>
  </si>
  <si>
    <t>1050</t>
  </si>
  <si>
    <t>Сватівська міська рада Луганської обасті (головний розпорядник)</t>
  </si>
  <si>
    <t>0170</t>
  </si>
  <si>
    <t>1010</t>
  </si>
  <si>
    <t>3400</t>
  </si>
  <si>
    <t>3240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</si>
  <si>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</si>
  <si>
    <t>3160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</si>
  <si>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</si>
  <si>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</si>
  <si>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</si>
  <si>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</si>
  <si>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 xml:space="preserve">Капітальний ремонт житлового фонду </t>
  </si>
  <si>
    <t>6052</t>
  </si>
  <si>
    <t>6060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</si>
  <si>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</si>
  <si>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</si>
  <si>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4090</t>
  </si>
  <si>
    <t>Підтримка періодичних видань (газет та журналів)</t>
  </si>
  <si>
    <t>0490</t>
  </si>
  <si>
    <t>Реалізація заходів щодо інвестиційного розвитку території</t>
  </si>
  <si>
    <t>0421</t>
  </si>
  <si>
    <t>Проведення заходів із землеустрою</t>
  </si>
  <si>
    <t>0456</t>
  </si>
  <si>
    <t>Утримання та розвиток інфраструктури доріг</t>
  </si>
  <si>
    <t>0470</t>
  </si>
  <si>
    <t>Заходи з енергозбереження</t>
  </si>
  <si>
    <t>0160</t>
  </si>
  <si>
    <t>Забезпечення функціонування водопровідно-каналізаційне господарства</t>
  </si>
  <si>
    <t>Будівництво асфальтобетонного міні-заводу (співфінансування)</t>
  </si>
  <si>
    <t>Будівництво тротуарів</t>
  </si>
  <si>
    <t>Будівництво ліній зовнішнього освітлення</t>
  </si>
  <si>
    <t>Будівництво майданчиків для збору сміття (співфінансування)</t>
  </si>
  <si>
    <t>Будівництво туалету на пл.Привокзальній</t>
  </si>
  <si>
    <t>Реалізація заходів щодо інвестиційного розвитку територій</t>
  </si>
  <si>
    <t>Придбання біотуалетів</t>
  </si>
  <si>
    <t>Придбання обладнання для дитячих майданчиків</t>
  </si>
  <si>
    <t>Капітальний ремонт кладок</t>
  </si>
  <si>
    <t xml:space="preserve">Капітальний ремонт </t>
  </si>
  <si>
    <t>Реконструкція полігону ТПВ (виготовлення проекту)</t>
  </si>
  <si>
    <t>Капітальний ремонт житлового фонду</t>
  </si>
  <si>
    <t>0320</t>
  </si>
  <si>
    <t>Видатки на запобігання та ліквідацію надзвичайних ситуацій та наслідків стихійного лиха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</si>
  <si>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</si>
  <si>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</si>
  <si>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2017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</si>
  <si>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6051</t>
  </si>
  <si>
    <t>0512</t>
  </si>
  <si>
    <t>6060,              6310,              6650</t>
  </si>
  <si>
    <t>0620,                     0490,                      0456</t>
  </si>
  <si>
    <t>8600,           3160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</si>
</sst>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0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b/>
      <sz val="10"/>
      <color theme="1"/>
      <name val="Calibri"/>
      <family val="2"/>
      <charset val="204"/>
    </font>
    <font>
      <sz val="6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7"/>
      <name val="Book Antiqua"/>
      <family val="1"/>
      <charset val="204"/>
    </font>
    <font>
      <vertAlign val="superscript"/>
      <sz val="7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8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/>
    <xf numFmtId="0" fontId="12" fillId="0" borderId="0" xfId="0" applyFont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vertical="center" wrapText="1"/>
    </xf>
    <xf numFmtId="0" fontId="8" fillId="0" borderId="11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164" fontId="14" fillId="0" borderId="9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left" vertical="center" wrapText="1"/>
    </xf>
    <xf numFmtId="0" fontId="20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0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5" fillId="0" borderId="0" xfId="0" applyFont="1"/>
    <xf numFmtId="0" fontId="14" fillId="0" borderId="22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164" fontId="14" fillId="0" borderId="19" xfId="0" applyNumberFormat="1" applyFont="1" applyBorder="1" applyAlignment="1">
      <alignment vertical="center" wrapText="1"/>
    </xf>
    <xf numFmtId="164" fontId="14" fillId="0" borderId="23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6" fillId="0" borderId="0" xfId="0" applyFont="1"/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0" fontId="2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right" vertical="top" wrapText="1"/>
    </xf>
    <xf numFmtId="0" fontId="30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horizontal="right" wrapText="1"/>
    </xf>
    <xf numFmtId="0" fontId="31" fillId="2" borderId="2" xfId="0" applyFont="1" applyFill="1" applyBorder="1" applyAlignment="1">
      <alignment horizontal="justify" wrapText="1"/>
    </xf>
    <xf numFmtId="0" fontId="29" fillId="2" borderId="2" xfId="0" applyFont="1" applyFill="1" applyBorder="1" applyAlignment="1">
      <alignment horizontal="right" vertical="top" wrapText="1"/>
    </xf>
    <xf numFmtId="0" fontId="31" fillId="2" borderId="2" xfId="0" applyFont="1" applyFill="1" applyBorder="1" applyAlignment="1">
      <alignment horizontal="right" vertical="top" wrapText="1"/>
    </xf>
    <xf numFmtId="0" fontId="20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8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33" fillId="0" borderId="2" xfId="6" applyFont="1" applyBorder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4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164" fontId="35" fillId="0" borderId="2" xfId="0" applyNumberFormat="1" applyFont="1" applyBorder="1" applyAlignment="1">
      <alignment vertical="center" wrapText="1"/>
    </xf>
    <xf numFmtId="0" fontId="0" fillId="0" borderId="0" xfId="0" applyFont="1"/>
    <xf numFmtId="0" fontId="27" fillId="0" borderId="0" xfId="0" applyFont="1"/>
    <xf numFmtId="164" fontId="2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7" fillId="0" borderId="2" xfId="0" applyNumberFormat="1" applyFont="1" applyFill="1" applyBorder="1" applyAlignment="1" applyProtection="1">
      <alignment vertical="center"/>
    </xf>
    <xf numFmtId="0" fontId="38" fillId="0" borderId="2" xfId="0" applyNumberFormat="1" applyFont="1" applyFill="1" applyBorder="1" applyAlignment="1" applyProtection="1">
      <alignment vertical="center"/>
    </xf>
    <xf numFmtId="0" fontId="37" fillId="0" borderId="2" xfId="0" applyNumberFormat="1" applyFont="1" applyFill="1" applyBorder="1" applyAlignment="1" applyProtection="1">
      <alignment horizontal="left" vertical="top"/>
    </xf>
    <xf numFmtId="0" fontId="37" fillId="0" borderId="2" xfId="0" applyNumberFormat="1" applyFont="1" applyFill="1" applyBorder="1" applyAlignment="1" applyProtection="1">
      <alignment vertical="top" wrapText="1"/>
    </xf>
    <xf numFmtId="0" fontId="39" fillId="0" borderId="2" xfId="0" applyNumberFormat="1" applyFont="1" applyFill="1" applyBorder="1" applyAlignment="1" applyProtection="1">
      <alignment horizontal="left" vertical="top"/>
    </xf>
    <xf numFmtId="0" fontId="39" fillId="0" borderId="2" xfId="0" applyNumberFormat="1" applyFont="1" applyFill="1" applyBorder="1" applyAlignment="1" applyProtection="1">
      <alignment vertical="top" wrapText="1"/>
    </xf>
    <xf numFmtId="0" fontId="40" fillId="0" borderId="2" xfId="0" applyNumberFormat="1" applyFont="1" applyFill="1" applyBorder="1" applyAlignment="1" applyProtection="1">
      <alignment horizontal="left" vertical="top"/>
    </xf>
    <xf numFmtId="0" fontId="40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41" fillId="0" borderId="2" xfId="8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1" fillId="0" borderId="16" xfId="0" applyNumberFormat="1" applyFont="1" applyBorder="1" applyAlignment="1">
      <alignment vertical="center" textRotation="90" wrapText="1"/>
    </xf>
    <xf numFmtId="0" fontId="1" fillId="0" borderId="16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25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17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22" fillId="0" borderId="2" xfId="0" applyNumberFormat="1" applyFont="1" applyBorder="1" applyAlignment="1">
      <alignment horizontal="right" vertical="center" wrapText="1"/>
    </xf>
    <xf numFmtId="49" fontId="22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0" fillId="0" borderId="2" xfId="8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8" fillId="0" borderId="2" xfId="0" applyNumberFormat="1" applyFont="1" applyFill="1" applyBorder="1" applyAlignment="1" applyProtection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NumberFormat="1" applyFont="1" applyFill="1" applyBorder="1" applyAlignment="1" applyProtection="1">
      <alignment vertical="center" wrapText="1"/>
    </xf>
    <xf numFmtId="0" fontId="48" fillId="0" borderId="0" xfId="0" applyFont="1" applyFill="1"/>
    <xf numFmtId="0" fontId="14" fillId="0" borderId="12" xfId="0" applyFont="1" applyBorder="1" applyAlignment="1">
      <alignment vertical="center" wrapText="1"/>
    </xf>
    <xf numFmtId="0" fontId="14" fillId="0" borderId="27" xfId="0" applyFont="1" applyBorder="1" applyAlignment="1">
      <alignment horizontal="right" vertical="center" wrapText="1"/>
    </xf>
    <xf numFmtId="0" fontId="14" fillId="0" borderId="27" xfId="0" applyFont="1" applyBorder="1" applyAlignment="1">
      <alignment vertical="center" wrapText="1"/>
    </xf>
    <xf numFmtId="164" fontId="14" fillId="0" borderId="6" xfId="0" applyNumberFormat="1" applyFont="1" applyBorder="1" applyAlignment="1">
      <alignment vertical="center" wrapText="1"/>
    </xf>
    <xf numFmtId="164" fontId="14" fillId="0" borderId="28" xfId="0" applyNumberFormat="1" applyFont="1" applyBorder="1" applyAlignment="1">
      <alignment vertical="center" wrapText="1"/>
    </xf>
    <xf numFmtId="0" fontId="48" fillId="0" borderId="2" xfId="0" applyNumberFormat="1" applyFont="1" applyFill="1" applyBorder="1" applyAlignment="1" applyProtection="1"/>
    <xf numFmtId="49" fontId="14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righ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1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36" fillId="0" borderId="20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20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66">
          <cell r="D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56">
          <cell r="O56">
            <v>20000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E45" sqref="E45"/>
    </sheetView>
  </sheetViews>
  <sheetFormatPr defaultRowHeight="15" x14ac:dyDescent="0.25"/>
  <cols>
    <col min="1" max="1" width="10.42578125" customWidth="1"/>
    <col min="2" max="2" width="51.140625" customWidth="1"/>
    <col min="3" max="3" width="9.5703125" customWidth="1"/>
    <col min="4" max="4" width="10.140625" customWidth="1"/>
    <col min="5" max="5" width="8.5703125" style="1" customWidth="1"/>
    <col min="6" max="6" width="8.7109375" customWidth="1"/>
  </cols>
  <sheetData>
    <row r="1" spans="1:6" s="16" customFormat="1" x14ac:dyDescent="0.25">
      <c r="C1" s="176" t="s">
        <v>0</v>
      </c>
      <c r="D1" s="176"/>
      <c r="E1" s="176"/>
      <c r="F1" s="176"/>
    </row>
    <row r="2" spans="1:6" s="16" customFormat="1" x14ac:dyDescent="0.25">
      <c r="C2" s="176" t="s">
        <v>206</v>
      </c>
      <c r="D2" s="176"/>
      <c r="E2" s="176"/>
      <c r="F2" s="176"/>
    </row>
    <row r="3" spans="1:6" s="16" customFormat="1" x14ac:dyDescent="0.25">
      <c r="C3" s="176" t="s">
        <v>205</v>
      </c>
      <c r="D3" s="176"/>
      <c r="E3" s="176"/>
      <c r="F3" s="176"/>
    </row>
    <row r="4" spans="1:6" s="16" customFormat="1" ht="3" customHeight="1" x14ac:dyDescent="0.25"/>
    <row r="5" spans="1:6" x14ac:dyDescent="0.25">
      <c r="A5" s="171" t="s">
        <v>30</v>
      </c>
      <c r="B5" s="171"/>
      <c r="C5" s="171"/>
      <c r="D5" s="171"/>
      <c r="E5" s="171"/>
      <c r="F5" s="171"/>
    </row>
    <row r="6" spans="1:6" x14ac:dyDescent="0.25">
      <c r="A6" s="171" t="s">
        <v>203</v>
      </c>
      <c r="B6" s="171"/>
      <c r="C6" s="171"/>
      <c r="D6" s="171"/>
      <c r="E6" s="171"/>
      <c r="F6" s="171"/>
    </row>
    <row r="7" spans="1:6" x14ac:dyDescent="0.25">
      <c r="A7" s="1"/>
      <c r="B7" s="1"/>
      <c r="C7" s="1"/>
      <c r="D7" s="1"/>
      <c r="E7" s="177" t="s">
        <v>90</v>
      </c>
      <c r="F7" s="177"/>
    </row>
    <row r="8" spans="1:6" s="17" customFormat="1" ht="12.75" customHeight="1" x14ac:dyDescent="0.2">
      <c r="A8" s="172" t="s">
        <v>1</v>
      </c>
      <c r="B8" s="172" t="s">
        <v>2</v>
      </c>
      <c r="C8" s="172" t="s">
        <v>33</v>
      </c>
      <c r="D8" s="172" t="s">
        <v>3</v>
      </c>
      <c r="E8" s="178" t="s">
        <v>4</v>
      </c>
      <c r="F8" s="179"/>
    </row>
    <row r="9" spans="1:6" s="17" customFormat="1" ht="38.25" x14ac:dyDescent="0.2">
      <c r="A9" s="173"/>
      <c r="B9" s="173"/>
      <c r="C9" s="173"/>
      <c r="D9" s="173"/>
      <c r="E9" s="73" t="s">
        <v>33</v>
      </c>
      <c r="F9" s="73" t="s">
        <v>91</v>
      </c>
    </row>
    <row r="10" spans="1:6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</row>
    <row r="11" spans="1:6" s="101" customFormat="1" x14ac:dyDescent="0.25">
      <c r="A11" s="3">
        <v>10000000</v>
      </c>
      <c r="B11" s="75" t="s">
        <v>5</v>
      </c>
      <c r="C11" s="18">
        <f t="shared" ref="C11:C12" si="0">SUM(D11:E11)</f>
        <v>16537.399999999998</v>
      </c>
      <c r="D11" s="18">
        <f>D12+D14+D18+D24+D26+D44</f>
        <v>16496.8</v>
      </c>
      <c r="E11" s="18">
        <f t="shared" ref="E11:F11" si="1">E12+E14+E18+E24+E26+E44</f>
        <v>40.6</v>
      </c>
      <c r="F11" s="18">
        <f t="shared" si="1"/>
        <v>0</v>
      </c>
    </row>
    <row r="12" spans="1:6" ht="15.75" customHeight="1" x14ac:dyDescent="0.3">
      <c r="A12" s="76">
        <v>11020000</v>
      </c>
      <c r="B12" s="77" t="s">
        <v>92</v>
      </c>
      <c r="C12" s="20">
        <f t="shared" si="0"/>
        <v>10</v>
      </c>
      <c r="D12" s="99">
        <f>D13</f>
        <v>10</v>
      </c>
      <c r="E12" s="99">
        <f t="shared" ref="E12:F12" si="2">E13</f>
        <v>0</v>
      </c>
      <c r="F12" s="99">
        <f t="shared" si="2"/>
        <v>0</v>
      </c>
    </row>
    <row r="13" spans="1:6" ht="25.5" x14ac:dyDescent="0.25">
      <c r="A13" s="78">
        <v>11020200</v>
      </c>
      <c r="B13" s="78" t="s">
        <v>6</v>
      </c>
      <c r="C13" s="20">
        <f>SUM(D13:E13)</f>
        <v>10</v>
      </c>
      <c r="D13" s="20">
        <v>10</v>
      </c>
      <c r="E13" s="20"/>
      <c r="F13" s="20"/>
    </row>
    <row r="14" spans="1:6" s="101" customFormat="1" hidden="1" x14ac:dyDescent="0.25">
      <c r="A14" s="79">
        <v>12000000</v>
      </c>
      <c r="B14" s="80" t="s">
        <v>93</v>
      </c>
      <c r="C14" s="18">
        <f t="shared" ref="C14:C73" si="3">SUM(D14:E14)</f>
        <v>0</v>
      </c>
      <c r="D14" s="18">
        <f>D15</f>
        <v>0</v>
      </c>
      <c r="E14" s="18">
        <f t="shared" ref="E14:F14" si="4">E15</f>
        <v>0</v>
      </c>
      <c r="F14" s="18">
        <f t="shared" si="4"/>
        <v>0</v>
      </c>
    </row>
    <row r="15" spans="1:6" s="101" customFormat="1" ht="24.75" hidden="1" customHeight="1" x14ac:dyDescent="0.25">
      <c r="A15" s="81">
        <v>12020000</v>
      </c>
      <c r="B15" s="82" t="s">
        <v>94</v>
      </c>
      <c r="C15" s="18">
        <f t="shared" si="3"/>
        <v>0</v>
      </c>
      <c r="D15" s="18">
        <f>SUM(D16:D17)</f>
        <v>0</v>
      </c>
      <c r="E15" s="18">
        <f t="shared" ref="E15:F15" si="5">SUM(E16:E17)</f>
        <v>0</v>
      </c>
      <c r="F15" s="18">
        <f t="shared" si="5"/>
        <v>0</v>
      </c>
    </row>
    <row r="16" spans="1:6" ht="32.25" hidden="1" customHeight="1" x14ac:dyDescent="0.25">
      <c r="A16" s="12">
        <v>12020100</v>
      </c>
      <c r="B16" s="83" t="s">
        <v>95</v>
      </c>
      <c r="C16" s="20">
        <f t="shared" si="3"/>
        <v>0</v>
      </c>
      <c r="D16" s="20">
        <f>'[1]Доходи рік'!$C23/1000</f>
        <v>0</v>
      </c>
      <c r="E16" s="20"/>
      <c r="F16" s="20"/>
    </row>
    <row r="17" spans="1:6" ht="25.5" hidden="1" x14ac:dyDescent="0.25">
      <c r="A17" s="12">
        <v>12020200</v>
      </c>
      <c r="B17" s="83" t="s">
        <v>96</v>
      </c>
      <c r="C17" s="20">
        <f t="shared" si="3"/>
        <v>0</v>
      </c>
      <c r="D17" s="20">
        <f>'[1]Доходи рік'!$C24/1000</f>
        <v>0</v>
      </c>
      <c r="E17" s="20"/>
      <c r="F17" s="20"/>
    </row>
    <row r="18" spans="1:6" s="101" customFormat="1" ht="27" hidden="1" x14ac:dyDescent="0.3">
      <c r="A18" s="76">
        <v>13000000</v>
      </c>
      <c r="B18" s="77" t="s">
        <v>97</v>
      </c>
      <c r="C18" s="18">
        <f t="shared" si="3"/>
        <v>0</v>
      </c>
      <c r="D18" s="18">
        <f>D19</f>
        <v>0</v>
      </c>
      <c r="E18" s="18">
        <f t="shared" ref="E18:F18" si="6">E19</f>
        <v>0</v>
      </c>
      <c r="F18" s="18">
        <f t="shared" si="6"/>
        <v>0</v>
      </c>
    </row>
    <row r="19" spans="1:6" hidden="1" x14ac:dyDescent="0.25">
      <c r="A19" s="84">
        <v>13010000</v>
      </c>
      <c r="B19" s="85" t="s">
        <v>98</v>
      </c>
      <c r="C19" s="20">
        <f t="shared" si="3"/>
        <v>0</v>
      </c>
      <c r="D19" s="20">
        <f>SUM(D20:D23)</f>
        <v>0</v>
      </c>
      <c r="E19" s="20">
        <f t="shared" ref="E19:F19" si="7">SUM(E20:E23)</f>
        <v>0</v>
      </c>
      <c r="F19" s="20">
        <f t="shared" si="7"/>
        <v>0</v>
      </c>
    </row>
    <row r="20" spans="1:6" ht="51" hidden="1" x14ac:dyDescent="0.25">
      <c r="A20" s="84">
        <v>13010200</v>
      </c>
      <c r="B20" s="85" t="s">
        <v>99</v>
      </c>
      <c r="C20" s="20">
        <f t="shared" si="3"/>
        <v>0</v>
      </c>
      <c r="D20" s="20">
        <f>'[1]Доходи рік'!$C27/1000</f>
        <v>0</v>
      </c>
      <c r="E20" s="20"/>
      <c r="F20" s="20"/>
    </row>
    <row r="21" spans="1:6" ht="25.5" hidden="1" customHeight="1" x14ac:dyDescent="0.25">
      <c r="A21" s="84">
        <v>13020200</v>
      </c>
      <c r="B21" s="85" t="s">
        <v>100</v>
      </c>
      <c r="C21" s="20">
        <f t="shared" si="3"/>
        <v>0</v>
      </c>
      <c r="D21" s="20">
        <f>'[1]Доходи рік'!$C28/1000</f>
        <v>0</v>
      </c>
      <c r="E21" s="20"/>
      <c r="F21" s="20"/>
    </row>
    <row r="22" spans="1:6" ht="25.5" hidden="1" x14ac:dyDescent="0.25">
      <c r="A22" s="84">
        <v>13030200</v>
      </c>
      <c r="B22" s="85" t="s">
        <v>101</v>
      </c>
      <c r="C22" s="20">
        <f t="shared" si="3"/>
        <v>0</v>
      </c>
      <c r="D22" s="20">
        <f>'[1]Доходи рік'!$C29/1000</f>
        <v>0</v>
      </c>
      <c r="E22" s="20"/>
      <c r="F22" s="20"/>
    </row>
    <row r="23" spans="1:6" ht="25.5" hidden="1" x14ac:dyDescent="0.25">
      <c r="A23" s="84">
        <v>13030600</v>
      </c>
      <c r="B23" s="85" t="s">
        <v>102</v>
      </c>
      <c r="C23" s="20">
        <f t="shared" si="3"/>
        <v>0</v>
      </c>
      <c r="D23" s="20">
        <f>'[1]Доходи рік'!$C30/1000</f>
        <v>0</v>
      </c>
      <c r="E23" s="20"/>
      <c r="F23" s="20"/>
    </row>
    <row r="24" spans="1:6" s="101" customFormat="1" x14ac:dyDescent="0.25">
      <c r="A24" s="86">
        <v>14000000</v>
      </c>
      <c r="B24" s="80" t="s">
        <v>103</v>
      </c>
      <c r="C24" s="18">
        <f t="shared" si="3"/>
        <v>2565.8000000000002</v>
      </c>
      <c r="D24" s="18">
        <f>D25</f>
        <v>2565.8000000000002</v>
      </c>
      <c r="E24" s="18">
        <f t="shared" ref="E24:F24" si="8">E25</f>
        <v>0</v>
      </c>
      <c r="F24" s="18">
        <f t="shared" si="8"/>
        <v>0</v>
      </c>
    </row>
    <row r="25" spans="1:6" ht="25.5" x14ac:dyDescent="0.25">
      <c r="A25" s="87">
        <v>14040000</v>
      </c>
      <c r="B25" s="83" t="s">
        <v>104</v>
      </c>
      <c r="C25" s="20">
        <f t="shared" si="3"/>
        <v>2565.8000000000002</v>
      </c>
      <c r="D25" s="20">
        <v>2565.8000000000002</v>
      </c>
      <c r="E25" s="20"/>
      <c r="F25" s="20"/>
    </row>
    <row r="26" spans="1:6" s="101" customFormat="1" ht="17.25" customHeight="1" x14ac:dyDescent="0.25">
      <c r="A26" s="44">
        <v>18000000</v>
      </c>
      <c r="B26" s="80" t="s">
        <v>105</v>
      </c>
      <c r="C26" s="18">
        <f t="shared" si="3"/>
        <v>13921</v>
      </c>
      <c r="D26" s="18">
        <f>D27+D38+D40</f>
        <v>13921</v>
      </c>
      <c r="E26" s="18">
        <f t="shared" ref="E26:F26" si="9">E27+E38+E40</f>
        <v>0</v>
      </c>
      <c r="F26" s="18">
        <f t="shared" si="9"/>
        <v>0</v>
      </c>
    </row>
    <row r="27" spans="1:6" x14ac:dyDescent="0.25">
      <c r="A27" s="12">
        <v>18010000</v>
      </c>
      <c r="B27" s="83" t="s">
        <v>106</v>
      </c>
      <c r="C27" s="20">
        <f t="shared" si="3"/>
        <v>8383.2999999999993</v>
      </c>
      <c r="D27" s="20">
        <f>SUM(D28:D37)</f>
        <v>8383.2999999999993</v>
      </c>
      <c r="E27" s="20">
        <f t="shared" ref="E27:F27" si="10">SUM(E28:E37)</f>
        <v>0</v>
      </c>
      <c r="F27" s="20">
        <f t="shared" si="10"/>
        <v>0</v>
      </c>
    </row>
    <row r="28" spans="1:6" s="1" customFormat="1" ht="38.25" x14ac:dyDescent="0.25">
      <c r="A28" s="12">
        <v>18010100</v>
      </c>
      <c r="B28" s="83" t="s">
        <v>107</v>
      </c>
      <c r="C28" s="20">
        <f t="shared" si="3"/>
        <v>9.6999999999999993</v>
      </c>
      <c r="D28" s="20">
        <v>9.6999999999999993</v>
      </c>
      <c r="E28" s="20"/>
      <c r="F28" s="20"/>
    </row>
    <row r="29" spans="1:6" ht="30" customHeight="1" x14ac:dyDescent="0.25">
      <c r="A29" s="12">
        <v>18010200</v>
      </c>
      <c r="B29" s="83" t="s">
        <v>108</v>
      </c>
      <c r="C29" s="20">
        <f t="shared" si="3"/>
        <v>81</v>
      </c>
      <c r="D29" s="20">
        <v>81</v>
      </c>
      <c r="E29" s="20"/>
      <c r="F29" s="20"/>
    </row>
    <row r="30" spans="1:6" ht="38.25" x14ac:dyDescent="0.25">
      <c r="A30" s="12">
        <v>18010300</v>
      </c>
      <c r="B30" s="83" t="s">
        <v>109</v>
      </c>
      <c r="C30" s="20">
        <f t="shared" si="3"/>
        <v>631.29999999999995</v>
      </c>
      <c r="D30" s="20">
        <v>631.29999999999995</v>
      </c>
      <c r="E30" s="20"/>
      <c r="F30" s="20"/>
    </row>
    <row r="31" spans="1:6" s="1" customFormat="1" ht="38.25" x14ac:dyDescent="0.25">
      <c r="A31" s="88">
        <v>18010400</v>
      </c>
      <c r="B31" s="83" t="s">
        <v>110</v>
      </c>
      <c r="C31" s="20">
        <f t="shared" si="3"/>
        <v>528</v>
      </c>
      <c r="D31" s="20">
        <v>528</v>
      </c>
      <c r="E31" s="20"/>
      <c r="F31" s="20"/>
    </row>
    <row r="32" spans="1:6" x14ac:dyDescent="0.25">
      <c r="A32" s="88">
        <v>18010500</v>
      </c>
      <c r="B32" s="83" t="s">
        <v>7</v>
      </c>
      <c r="C32" s="20">
        <f t="shared" si="3"/>
        <v>1174.8</v>
      </c>
      <c r="D32" s="20">
        <v>1174.8</v>
      </c>
      <c r="E32" s="20"/>
      <c r="F32" s="20"/>
    </row>
    <row r="33" spans="1:6" x14ac:dyDescent="0.25">
      <c r="A33" s="88">
        <v>18010600</v>
      </c>
      <c r="B33" s="83" t="s">
        <v>8</v>
      </c>
      <c r="C33" s="20">
        <f t="shared" si="3"/>
        <v>4107.3999999999996</v>
      </c>
      <c r="D33" s="20">
        <v>4107.3999999999996</v>
      </c>
      <c r="E33" s="20"/>
      <c r="F33" s="20"/>
    </row>
    <row r="34" spans="1:6" x14ac:dyDescent="0.25">
      <c r="A34" s="88">
        <v>18010700</v>
      </c>
      <c r="B34" s="83" t="s">
        <v>9</v>
      </c>
      <c r="C34" s="20">
        <f t="shared" si="3"/>
        <v>733.7</v>
      </c>
      <c r="D34" s="20">
        <v>733.7</v>
      </c>
      <c r="E34" s="20"/>
      <c r="F34" s="20"/>
    </row>
    <row r="35" spans="1:6" ht="15.75" customHeight="1" x14ac:dyDescent="0.25">
      <c r="A35" s="88">
        <v>18010900</v>
      </c>
      <c r="B35" s="88" t="s">
        <v>10</v>
      </c>
      <c r="C35" s="20">
        <f t="shared" si="3"/>
        <v>967.4</v>
      </c>
      <c r="D35" s="20">
        <v>967.4</v>
      </c>
      <c r="E35" s="20"/>
      <c r="F35" s="20"/>
    </row>
    <row r="36" spans="1:6" s="72" customFormat="1" ht="12.75" customHeight="1" x14ac:dyDescent="0.15">
      <c r="A36" s="50">
        <v>18011000</v>
      </c>
      <c r="B36" s="83" t="s">
        <v>111</v>
      </c>
      <c r="C36" s="20">
        <f t="shared" si="3"/>
        <v>100</v>
      </c>
      <c r="D36" s="20">
        <v>100</v>
      </c>
      <c r="E36" s="23"/>
      <c r="F36" s="23"/>
    </row>
    <row r="37" spans="1:6" s="72" customFormat="1" ht="15.75" customHeight="1" x14ac:dyDescent="0.15">
      <c r="A37" s="50">
        <v>18011100</v>
      </c>
      <c r="B37" s="83" t="s">
        <v>112</v>
      </c>
      <c r="C37" s="20">
        <f t="shared" si="3"/>
        <v>50</v>
      </c>
      <c r="D37" s="20">
        <v>50</v>
      </c>
      <c r="E37" s="74"/>
      <c r="F37" s="23"/>
    </row>
    <row r="38" spans="1:6" s="101" customFormat="1" x14ac:dyDescent="0.25">
      <c r="A38" s="89">
        <v>18030000</v>
      </c>
      <c r="B38" s="82" t="s">
        <v>113</v>
      </c>
      <c r="C38" s="18">
        <f t="shared" si="3"/>
        <v>3</v>
      </c>
      <c r="D38" s="102">
        <f>D39</f>
        <v>3</v>
      </c>
      <c r="E38" s="102">
        <f t="shared" ref="E38:F38" si="11">E39</f>
        <v>0</v>
      </c>
      <c r="F38" s="102">
        <f t="shared" si="11"/>
        <v>0</v>
      </c>
    </row>
    <row r="39" spans="1:6" x14ac:dyDescent="0.25">
      <c r="A39" s="50">
        <v>18030100</v>
      </c>
      <c r="B39" s="50" t="s">
        <v>11</v>
      </c>
      <c r="C39" s="20">
        <f t="shared" si="3"/>
        <v>3</v>
      </c>
      <c r="D39" s="20">
        <v>3</v>
      </c>
      <c r="E39" s="20"/>
      <c r="F39" s="20"/>
    </row>
    <row r="40" spans="1:6" s="101" customFormat="1" x14ac:dyDescent="0.25">
      <c r="A40" s="45">
        <v>18050000</v>
      </c>
      <c r="B40" s="45" t="s">
        <v>12</v>
      </c>
      <c r="C40" s="18">
        <f t="shared" si="3"/>
        <v>5534.7</v>
      </c>
      <c r="D40" s="18">
        <f>SUM(D41:D43)</f>
        <v>5534.7</v>
      </c>
      <c r="E40" s="18">
        <f t="shared" ref="E40:F40" si="12">SUM(E41:E43)</f>
        <v>0</v>
      </c>
      <c r="F40" s="18">
        <f t="shared" si="12"/>
        <v>0</v>
      </c>
    </row>
    <row r="41" spans="1:6" x14ac:dyDescent="0.25">
      <c r="A41" s="12">
        <v>18050300</v>
      </c>
      <c r="B41" s="12" t="s">
        <v>13</v>
      </c>
      <c r="C41" s="20">
        <f t="shared" si="3"/>
        <v>640.6</v>
      </c>
      <c r="D41" s="20">
        <v>640.6</v>
      </c>
      <c r="E41" s="20"/>
      <c r="F41" s="20"/>
    </row>
    <row r="42" spans="1:6" x14ac:dyDescent="0.25">
      <c r="A42" s="12">
        <v>18050400</v>
      </c>
      <c r="B42" s="12" t="s">
        <v>14</v>
      </c>
      <c r="C42" s="20">
        <f t="shared" si="3"/>
        <v>3922.7</v>
      </c>
      <c r="D42" s="20">
        <v>3922.7</v>
      </c>
      <c r="E42" s="20"/>
      <c r="F42" s="20"/>
    </row>
    <row r="43" spans="1:6" ht="51.75" customHeight="1" x14ac:dyDescent="0.25">
      <c r="A43" s="12">
        <v>18050500</v>
      </c>
      <c r="B43" s="83" t="s">
        <v>114</v>
      </c>
      <c r="C43" s="20">
        <f t="shared" si="3"/>
        <v>971.4</v>
      </c>
      <c r="D43" s="20">
        <v>971.4</v>
      </c>
      <c r="E43" s="20"/>
      <c r="F43" s="20"/>
    </row>
    <row r="44" spans="1:6" s="101" customFormat="1" x14ac:dyDescent="0.25">
      <c r="A44" s="44">
        <v>19000000</v>
      </c>
      <c r="B44" s="44" t="s">
        <v>115</v>
      </c>
      <c r="C44" s="18">
        <f t="shared" si="3"/>
        <v>40.6</v>
      </c>
      <c r="D44" s="18">
        <f>D45</f>
        <v>0</v>
      </c>
      <c r="E44" s="18">
        <f t="shared" ref="E44:F44" si="13">E45</f>
        <v>40.6</v>
      </c>
      <c r="F44" s="18">
        <f t="shared" si="13"/>
        <v>0</v>
      </c>
    </row>
    <row r="45" spans="1:6" s="101" customFormat="1" x14ac:dyDescent="0.25">
      <c r="A45" s="45">
        <v>19010000</v>
      </c>
      <c r="B45" s="45" t="s">
        <v>15</v>
      </c>
      <c r="C45" s="18">
        <f t="shared" si="3"/>
        <v>40.6</v>
      </c>
      <c r="D45" s="18">
        <f>SUM(D46:D48)</f>
        <v>0</v>
      </c>
      <c r="E45" s="18">
        <f t="shared" ref="E45:F45" si="14">SUM(E46:E48)</f>
        <v>40.6</v>
      </c>
      <c r="F45" s="18">
        <f t="shared" si="14"/>
        <v>0</v>
      </c>
    </row>
    <row r="46" spans="1:6" ht="25.5" x14ac:dyDescent="0.25">
      <c r="A46" s="12">
        <v>19010100</v>
      </c>
      <c r="B46" s="12" t="s">
        <v>16</v>
      </c>
      <c r="C46" s="20">
        <f t="shared" si="3"/>
        <v>28.5</v>
      </c>
      <c r="D46" s="20"/>
      <c r="E46" s="20">
        <v>28.5</v>
      </c>
      <c r="F46" s="20"/>
    </row>
    <row r="47" spans="1:6" ht="25.5" x14ac:dyDescent="0.25">
      <c r="A47" s="12">
        <v>19010200</v>
      </c>
      <c r="B47" s="12" t="s">
        <v>17</v>
      </c>
      <c r="C47" s="20">
        <f t="shared" si="3"/>
        <v>0</v>
      </c>
      <c r="D47" s="20"/>
      <c r="E47" s="20"/>
      <c r="F47" s="20"/>
    </row>
    <row r="48" spans="1:6" ht="38.25" x14ac:dyDescent="0.25">
      <c r="A48" s="12">
        <v>19010300</v>
      </c>
      <c r="B48" s="12" t="s">
        <v>116</v>
      </c>
      <c r="C48" s="20">
        <f t="shared" si="3"/>
        <v>12.1</v>
      </c>
      <c r="D48" s="20"/>
      <c r="E48" s="20">
        <v>12.1</v>
      </c>
      <c r="F48" s="20"/>
    </row>
    <row r="49" spans="1:6" s="101" customFormat="1" ht="18" customHeight="1" x14ac:dyDescent="0.25">
      <c r="A49" s="90">
        <v>20000000</v>
      </c>
      <c r="B49" s="91" t="s">
        <v>18</v>
      </c>
      <c r="C49" s="18">
        <f t="shared" si="3"/>
        <v>989.85</v>
      </c>
      <c r="D49" s="18">
        <f>D50+D58+D61+D64+D54</f>
        <v>969</v>
      </c>
      <c r="E49" s="18">
        <f>E50+E58+E61+E64</f>
        <v>20.85</v>
      </c>
      <c r="F49" s="18">
        <f>F50+F58+F61+F64</f>
        <v>0</v>
      </c>
    </row>
    <row r="50" spans="1:6" s="101" customFormat="1" ht="15.75" customHeight="1" x14ac:dyDescent="0.25">
      <c r="A50" s="92">
        <v>21000000</v>
      </c>
      <c r="B50" s="93" t="s">
        <v>117</v>
      </c>
      <c r="C50" s="18">
        <f t="shared" si="3"/>
        <v>32</v>
      </c>
      <c r="D50" s="18">
        <f>D51+D53</f>
        <v>32</v>
      </c>
      <c r="E50" s="18">
        <f t="shared" ref="E50:F50" si="15">E51+E53</f>
        <v>0</v>
      </c>
      <c r="F50" s="18">
        <f t="shared" si="15"/>
        <v>0</v>
      </c>
    </row>
    <row r="51" spans="1:6" s="101" customFormat="1" ht="67.5" customHeight="1" x14ac:dyDescent="0.25">
      <c r="A51" s="92">
        <v>21010000</v>
      </c>
      <c r="B51" s="80" t="s">
        <v>118</v>
      </c>
      <c r="C51" s="18">
        <f t="shared" si="3"/>
        <v>17</v>
      </c>
      <c r="D51" s="18">
        <f>D52</f>
        <v>17</v>
      </c>
      <c r="E51" s="18">
        <f t="shared" ref="E51:F51" si="16">E52</f>
        <v>0</v>
      </c>
      <c r="F51" s="18">
        <f t="shared" si="16"/>
        <v>0</v>
      </c>
    </row>
    <row r="52" spans="1:6" ht="38.25" x14ac:dyDescent="0.25">
      <c r="A52" s="51">
        <v>21010300</v>
      </c>
      <c r="B52" s="94" t="s">
        <v>119</v>
      </c>
      <c r="C52" s="20">
        <f t="shared" si="3"/>
        <v>17</v>
      </c>
      <c r="D52" s="20">
        <v>17</v>
      </c>
      <c r="E52" s="20"/>
      <c r="F52" s="20"/>
    </row>
    <row r="53" spans="1:6" s="101" customFormat="1" x14ac:dyDescent="0.25">
      <c r="A53" s="6">
        <v>21081100</v>
      </c>
      <c r="B53" s="6" t="s">
        <v>19</v>
      </c>
      <c r="C53" s="19">
        <f t="shared" si="3"/>
        <v>15</v>
      </c>
      <c r="D53" s="19">
        <v>15</v>
      </c>
      <c r="E53" s="18"/>
      <c r="F53" s="18"/>
    </row>
    <row r="54" spans="1:6" s="101" customFormat="1" x14ac:dyDescent="0.25">
      <c r="A54" s="13">
        <v>22010000</v>
      </c>
      <c r="B54" s="13" t="s">
        <v>192</v>
      </c>
      <c r="C54" s="19">
        <f t="shared" si="3"/>
        <v>591</v>
      </c>
      <c r="D54" s="19">
        <f>SUM(D55:D57)</f>
        <v>591</v>
      </c>
      <c r="E54" s="18"/>
      <c r="F54" s="18"/>
    </row>
    <row r="55" spans="1:6" s="101" customFormat="1" x14ac:dyDescent="0.25">
      <c r="A55" s="144">
        <v>22012500</v>
      </c>
      <c r="B55" s="144" t="s">
        <v>193</v>
      </c>
      <c r="C55" s="19">
        <f t="shared" si="3"/>
        <v>457.2</v>
      </c>
      <c r="D55" s="20">
        <v>457.2</v>
      </c>
      <c r="E55" s="18"/>
      <c r="F55" s="18"/>
    </row>
    <row r="56" spans="1:6" s="101" customFormat="1" ht="25.5" x14ac:dyDescent="0.25">
      <c r="A56" s="144">
        <v>22012600</v>
      </c>
      <c r="B56" s="144" t="s">
        <v>207</v>
      </c>
      <c r="C56" s="19">
        <f t="shared" si="3"/>
        <v>87.7</v>
      </c>
      <c r="D56" s="19">
        <v>87.7</v>
      </c>
      <c r="E56" s="18"/>
      <c r="F56" s="18"/>
    </row>
    <row r="57" spans="1:6" s="101" customFormat="1" ht="65.25" customHeight="1" x14ac:dyDescent="0.25">
      <c r="A57" s="144">
        <v>22012900</v>
      </c>
      <c r="B57" s="144" t="s">
        <v>208</v>
      </c>
      <c r="C57" s="19">
        <f t="shared" si="3"/>
        <v>46.1</v>
      </c>
      <c r="D57" s="19">
        <v>46.1</v>
      </c>
      <c r="E57" s="18"/>
      <c r="F57" s="18"/>
    </row>
    <row r="58" spans="1:6" s="101" customFormat="1" ht="12.75" customHeight="1" x14ac:dyDescent="0.25">
      <c r="A58" s="95">
        <v>22090000</v>
      </c>
      <c r="B58" s="95" t="s">
        <v>20</v>
      </c>
      <c r="C58" s="18">
        <f t="shared" si="3"/>
        <v>334</v>
      </c>
      <c r="D58" s="18">
        <f t="shared" ref="D58:F58" si="17">SUM(D59:D60)</f>
        <v>334</v>
      </c>
      <c r="E58" s="18">
        <f t="shared" si="17"/>
        <v>0</v>
      </c>
      <c r="F58" s="18">
        <f t="shared" si="17"/>
        <v>0</v>
      </c>
    </row>
    <row r="59" spans="1:6" s="1" customFormat="1" ht="38.25" x14ac:dyDescent="0.25">
      <c r="A59" s="64">
        <v>22090100</v>
      </c>
      <c r="B59" s="64" t="s">
        <v>21</v>
      </c>
      <c r="C59" s="20">
        <f t="shared" si="3"/>
        <v>205.2</v>
      </c>
      <c r="D59" s="20">
        <v>205.2</v>
      </c>
      <c r="E59" s="20"/>
      <c r="F59" s="20"/>
    </row>
    <row r="60" spans="1:6" ht="29.25" customHeight="1" x14ac:dyDescent="0.25">
      <c r="A60" s="64">
        <v>22090400</v>
      </c>
      <c r="B60" s="64" t="s">
        <v>22</v>
      </c>
      <c r="C60" s="20">
        <f t="shared" si="3"/>
        <v>128.80000000000001</v>
      </c>
      <c r="D60" s="20">
        <v>128.80000000000001</v>
      </c>
      <c r="E60" s="20"/>
      <c r="F60" s="20"/>
    </row>
    <row r="61" spans="1:6" s="101" customFormat="1" x14ac:dyDescent="0.25">
      <c r="A61" s="95">
        <v>24060000</v>
      </c>
      <c r="B61" s="95" t="s">
        <v>120</v>
      </c>
      <c r="C61" s="18">
        <f t="shared" si="3"/>
        <v>12</v>
      </c>
      <c r="D61" s="18">
        <f t="shared" ref="D61:F61" si="18">D62+D63</f>
        <v>12</v>
      </c>
      <c r="E61" s="18">
        <f t="shared" si="18"/>
        <v>0</v>
      </c>
      <c r="F61" s="18">
        <f t="shared" si="18"/>
        <v>0</v>
      </c>
    </row>
    <row r="62" spans="1:6" s="101" customFormat="1" x14ac:dyDescent="0.25">
      <c r="A62" s="96">
        <v>24060300</v>
      </c>
      <c r="B62" s="96" t="s">
        <v>23</v>
      </c>
      <c r="C62" s="19">
        <f t="shared" si="3"/>
        <v>12</v>
      </c>
      <c r="D62" s="19">
        <v>12</v>
      </c>
      <c r="E62" s="18"/>
      <c r="F62" s="18"/>
    </row>
    <row r="63" spans="1:6" ht="38.25" x14ac:dyDescent="0.25">
      <c r="A63" s="51">
        <v>24062100</v>
      </c>
      <c r="B63" s="12" t="s">
        <v>83</v>
      </c>
      <c r="C63" s="20">
        <f t="shared" si="3"/>
        <v>0</v>
      </c>
      <c r="D63" s="20">
        <f>'[1]Доходи рік'!C66/1000</f>
        <v>0</v>
      </c>
      <c r="E63" s="20">
        <f>'[1]Доходи рік'!D66/1000</f>
        <v>0</v>
      </c>
      <c r="F63" s="20"/>
    </row>
    <row r="64" spans="1:6" s="66" customFormat="1" x14ac:dyDescent="0.25">
      <c r="A64" s="44">
        <v>25000000</v>
      </c>
      <c r="B64" s="44" t="s">
        <v>24</v>
      </c>
      <c r="C64" s="18">
        <f t="shared" si="3"/>
        <v>20.85</v>
      </c>
      <c r="D64" s="19">
        <f t="shared" ref="D64:F64" si="19">D65+D68</f>
        <v>0</v>
      </c>
      <c r="E64" s="19">
        <f t="shared" si="19"/>
        <v>20.85</v>
      </c>
      <c r="F64" s="19">
        <f t="shared" si="19"/>
        <v>0</v>
      </c>
    </row>
    <row r="65" spans="1:6" s="101" customFormat="1" ht="27" customHeight="1" x14ac:dyDescent="0.25">
      <c r="A65" s="45">
        <v>25010000</v>
      </c>
      <c r="B65" s="97" t="s">
        <v>25</v>
      </c>
      <c r="C65" s="18">
        <f t="shared" si="3"/>
        <v>0</v>
      </c>
      <c r="D65" s="18">
        <f t="shared" ref="D65:F65" si="20">SUM(D66:D67)</f>
        <v>0</v>
      </c>
      <c r="E65" s="18">
        <f t="shared" si="20"/>
        <v>0</v>
      </c>
      <c r="F65" s="18">
        <f t="shared" si="20"/>
        <v>0</v>
      </c>
    </row>
    <row r="66" spans="1:6" s="1" customFormat="1" ht="25.5" x14ac:dyDescent="0.25">
      <c r="A66" s="12">
        <v>25010100</v>
      </c>
      <c r="B66" s="98" t="s">
        <v>26</v>
      </c>
      <c r="C66" s="20">
        <f t="shared" si="3"/>
        <v>0</v>
      </c>
      <c r="D66" s="20"/>
      <c r="E66" s="20"/>
      <c r="F66" s="20"/>
    </row>
    <row r="67" spans="1:6" ht="25.5" x14ac:dyDescent="0.25">
      <c r="A67" s="12">
        <v>25010200</v>
      </c>
      <c r="B67" s="98" t="s">
        <v>27</v>
      </c>
      <c r="C67" s="20">
        <f t="shared" si="3"/>
        <v>0</v>
      </c>
      <c r="D67" s="20"/>
      <c r="E67" s="20"/>
      <c r="F67" s="20"/>
    </row>
    <row r="68" spans="1:6" s="101" customFormat="1" x14ac:dyDescent="0.25">
      <c r="A68" s="45">
        <v>25020000</v>
      </c>
      <c r="B68" s="97" t="s">
        <v>88</v>
      </c>
      <c r="C68" s="18">
        <f t="shared" si="3"/>
        <v>20.85</v>
      </c>
      <c r="D68" s="18">
        <f>SUM(D69:D70)</f>
        <v>0</v>
      </c>
      <c r="E68" s="18">
        <f t="shared" ref="E68:F68" si="21">SUM(E69:E70)</f>
        <v>20.85</v>
      </c>
      <c r="F68" s="18">
        <f t="shared" si="21"/>
        <v>0</v>
      </c>
    </row>
    <row r="69" spans="1:6" s="100" customFormat="1" hidden="1" x14ac:dyDescent="0.25">
      <c r="A69" s="12">
        <v>25020100</v>
      </c>
      <c r="B69" s="98" t="s">
        <v>149</v>
      </c>
      <c r="C69" s="20">
        <f t="shared" si="3"/>
        <v>0</v>
      </c>
      <c r="D69" s="20"/>
      <c r="E69" s="20">
        <f>'[1]Доходи рік'!D72/1000</f>
        <v>0</v>
      </c>
      <c r="F69" s="20"/>
    </row>
    <row r="70" spans="1:6" ht="38.25" x14ac:dyDescent="0.25">
      <c r="A70" s="12">
        <v>25020200</v>
      </c>
      <c r="B70" s="98" t="s">
        <v>89</v>
      </c>
      <c r="C70" s="20">
        <f t="shared" si="3"/>
        <v>20.85</v>
      </c>
      <c r="D70" s="20"/>
      <c r="E70" s="20">
        <v>20.85</v>
      </c>
      <c r="F70" s="20"/>
    </row>
    <row r="71" spans="1:6" s="101" customFormat="1" x14ac:dyDescent="0.25">
      <c r="A71" s="95">
        <v>41030000</v>
      </c>
      <c r="B71" s="95" t="s">
        <v>121</v>
      </c>
      <c r="C71" s="18">
        <f>SUM(D71:E71)</f>
        <v>1771.2</v>
      </c>
      <c r="D71" s="18">
        <f t="shared" ref="D71:F71" si="22">D72</f>
        <v>1771.2</v>
      </c>
      <c r="E71" s="18">
        <f t="shared" si="22"/>
        <v>0</v>
      </c>
      <c r="F71" s="18">
        <f t="shared" si="22"/>
        <v>0</v>
      </c>
    </row>
    <row r="72" spans="1:6" x14ac:dyDescent="0.25">
      <c r="A72" s="64">
        <v>41035000</v>
      </c>
      <c r="B72" s="64" t="s">
        <v>122</v>
      </c>
      <c r="C72" s="20">
        <f t="shared" si="3"/>
        <v>1771.2</v>
      </c>
      <c r="D72" s="20">
        <v>1771.2</v>
      </c>
      <c r="E72" s="20"/>
      <c r="F72" s="20"/>
    </row>
    <row r="73" spans="1:6" s="101" customFormat="1" ht="15" customHeight="1" x14ac:dyDescent="0.25">
      <c r="A73" s="13"/>
      <c r="B73" s="44" t="s">
        <v>123</v>
      </c>
      <c r="C73" s="18">
        <f t="shared" si="3"/>
        <v>19298.45</v>
      </c>
      <c r="D73" s="18">
        <f>D11+D49+D71</f>
        <v>19237</v>
      </c>
      <c r="E73" s="18">
        <f>E11+E49+E71</f>
        <v>61.45</v>
      </c>
      <c r="F73" s="18">
        <f>F11+F49+F71</f>
        <v>0</v>
      </c>
    </row>
    <row r="74" spans="1:6" s="101" customFormat="1" ht="24" hidden="1" customHeight="1" x14ac:dyDescent="0.25">
      <c r="A74" s="123">
        <v>208400</v>
      </c>
      <c r="B74" s="124" t="s">
        <v>150</v>
      </c>
      <c r="C74" s="18">
        <f>SUM(D74:E74)</f>
        <v>0</v>
      </c>
      <c r="D74" s="20">
        <f>'[1]Доходи рік'!$C80/1000</f>
        <v>-621.47</v>
      </c>
      <c r="E74" s="20">
        <f>'[1]Доходи рік'!D80/1000</f>
        <v>621.47</v>
      </c>
      <c r="F74" s="18">
        <f>E74</f>
        <v>621.47</v>
      </c>
    </row>
    <row r="75" spans="1:6" ht="18" customHeight="1" x14ac:dyDescent="0.25">
      <c r="D75" s="100"/>
      <c r="E75" s="100"/>
      <c r="F75" s="100"/>
    </row>
    <row r="76" spans="1:6" ht="16.5" customHeight="1" thickBot="1" x14ac:dyDescent="0.3">
      <c r="A76" s="1"/>
      <c r="B76" s="2" t="s">
        <v>124</v>
      </c>
      <c r="C76" s="174"/>
      <c r="D76" s="174"/>
      <c r="E76" s="174" t="s">
        <v>209</v>
      </c>
      <c r="F76" s="174"/>
    </row>
    <row r="77" spans="1:6" x14ac:dyDescent="0.25">
      <c r="A77" s="1"/>
      <c r="B77" s="11"/>
      <c r="C77" s="170" t="s">
        <v>148</v>
      </c>
      <c r="D77" s="170"/>
      <c r="E77" s="175" t="s">
        <v>28</v>
      </c>
      <c r="F77" s="175"/>
    </row>
  </sheetData>
  <mergeCells count="15">
    <mergeCell ref="C1:F1"/>
    <mergeCell ref="C2:F2"/>
    <mergeCell ref="C3:F3"/>
    <mergeCell ref="C76:D76"/>
    <mergeCell ref="E7:F7"/>
    <mergeCell ref="E8:F8"/>
    <mergeCell ref="D8:D9"/>
    <mergeCell ref="C77:D77"/>
    <mergeCell ref="A5:F5"/>
    <mergeCell ref="A6:F6"/>
    <mergeCell ref="A8:A9"/>
    <mergeCell ref="B8:B9"/>
    <mergeCell ref="C8:C9"/>
    <mergeCell ref="E76:F76"/>
    <mergeCell ref="E77:F77"/>
  </mergeCells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5" workbookViewId="0">
      <selection activeCell="F26" sqref="F26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 x14ac:dyDescent="0.25">
      <c r="C1" s="176" t="s">
        <v>69</v>
      </c>
      <c r="D1" s="176"/>
      <c r="E1" s="176"/>
      <c r="F1" s="176"/>
    </row>
    <row r="2" spans="1:6" ht="13.5" customHeight="1" x14ac:dyDescent="0.25">
      <c r="C2" s="176" t="s">
        <v>204</v>
      </c>
      <c r="D2" s="176"/>
      <c r="E2" s="176"/>
      <c r="F2" s="176"/>
    </row>
    <row r="3" spans="1:6" ht="13.5" customHeight="1" x14ac:dyDescent="0.25">
      <c r="C3" s="176" t="s">
        <v>205</v>
      </c>
      <c r="D3" s="176"/>
      <c r="E3" s="176"/>
      <c r="F3" s="176"/>
    </row>
    <row r="6" spans="1:6" ht="15" x14ac:dyDescent="0.25">
      <c r="A6" s="185" t="s">
        <v>129</v>
      </c>
      <c r="B6" s="185"/>
      <c r="C6" s="185"/>
      <c r="D6" s="185"/>
      <c r="E6" s="185"/>
      <c r="F6" s="185"/>
    </row>
    <row r="7" spans="1:6" ht="15" x14ac:dyDescent="0.25">
      <c r="A7" s="185" t="s">
        <v>203</v>
      </c>
      <c r="B7" s="185"/>
      <c r="C7" s="185"/>
      <c r="D7" s="185"/>
      <c r="E7" s="185"/>
      <c r="F7" s="185"/>
    </row>
    <row r="8" spans="1:6" x14ac:dyDescent="0.25">
      <c r="A8" s="186"/>
      <c r="B8" s="186"/>
      <c r="C8" s="186"/>
      <c r="D8" s="186"/>
      <c r="E8" s="186"/>
      <c r="F8" s="186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77" t="s">
        <v>130</v>
      </c>
      <c r="F12" s="177"/>
    </row>
    <row r="13" spans="1:6" ht="13.5" customHeight="1" x14ac:dyDescent="0.25">
      <c r="A13" s="183" t="s">
        <v>1</v>
      </c>
      <c r="B13" s="183" t="s">
        <v>131</v>
      </c>
      <c r="C13" s="183" t="s">
        <v>33</v>
      </c>
      <c r="D13" s="183" t="s">
        <v>3</v>
      </c>
      <c r="E13" s="181" t="s">
        <v>4</v>
      </c>
      <c r="F13" s="182"/>
    </row>
    <row r="14" spans="1:6" ht="40.5" x14ac:dyDescent="0.25">
      <c r="A14" s="184"/>
      <c r="B14" s="184"/>
      <c r="C14" s="184"/>
      <c r="D14" s="184"/>
      <c r="E14" s="103" t="s">
        <v>33</v>
      </c>
      <c r="F14" s="103" t="s">
        <v>125</v>
      </c>
    </row>
    <row r="15" spans="1:6" s="104" customFormat="1" ht="15.75" x14ac:dyDescent="0.25">
      <c r="A15" s="109"/>
      <c r="B15" s="110" t="s">
        <v>132</v>
      </c>
      <c r="C15" s="18">
        <f>C23</f>
        <v>0</v>
      </c>
      <c r="D15" s="18">
        <f t="shared" ref="D15:F15" si="0">D23</f>
        <v>-5813.119999999999</v>
      </c>
      <c r="E15" s="18">
        <f t="shared" si="0"/>
        <v>5813.119999999999</v>
      </c>
      <c r="F15" s="18">
        <f t="shared" si="0"/>
        <v>5813.119999999999</v>
      </c>
    </row>
    <row r="16" spans="1:6" s="104" customFormat="1" ht="28.5" hidden="1" x14ac:dyDescent="0.25">
      <c r="A16" s="111">
        <v>400000</v>
      </c>
      <c r="B16" s="112" t="s">
        <v>133</v>
      </c>
      <c r="C16" s="18">
        <f>C17</f>
        <v>0</v>
      </c>
      <c r="D16" s="10">
        <f t="shared" ref="D16:F16" si="1">D17</f>
        <v>0</v>
      </c>
      <c r="E16" s="10">
        <f t="shared" si="1"/>
        <v>0</v>
      </c>
      <c r="F16" s="10">
        <f t="shared" si="1"/>
        <v>0</v>
      </c>
    </row>
    <row r="17" spans="1:6" ht="15" hidden="1" x14ac:dyDescent="0.25">
      <c r="A17" s="113">
        <v>401000</v>
      </c>
      <c r="B17" s="114" t="s">
        <v>134</v>
      </c>
      <c r="C17" s="20"/>
      <c r="D17" s="103"/>
      <c r="E17" s="103"/>
      <c r="F17" s="103"/>
    </row>
    <row r="18" spans="1:6" s="104" customFormat="1" ht="15" hidden="1" x14ac:dyDescent="0.25">
      <c r="A18" s="115">
        <v>401100</v>
      </c>
      <c r="B18" s="116" t="s">
        <v>135</v>
      </c>
      <c r="C18" s="18"/>
      <c r="D18" s="10"/>
      <c r="E18" s="10"/>
      <c r="F18" s="10"/>
    </row>
    <row r="19" spans="1:6" ht="15" hidden="1" x14ac:dyDescent="0.25">
      <c r="A19" s="115">
        <v>401200</v>
      </c>
      <c r="B19" s="116" t="s">
        <v>136</v>
      </c>
      <c r="C19" s="20"/>
      <c r="D19" s="103"/>
      <c r="E19" s="103"/>
      <c r="F19" s="103"/>
    </row>
    <row r="20" spans="1:6" s="104" customFormat="1" ht="15" hidden="1" customHeight="1" x14ac:dyDescent="0.25">
      <c r="A20" s="113">
        <v>402000</v>
      </c>
      <c r="B20" s="114" t="s">
        <v>137</v>
      </c>
      <c r="C20" s="18"/>
      <c r="D20" s="10"/>
      <c r="E20" s="10"/>
      <c r="F20" s="10"/>
    </row>
    <row r="21" spans="1:6" s="104" customFormat="1" ht="15" hidden="1" x14ac:dyDescent="0.25">
      <c r="A21" s="115">
        <v>402100</v>
      </c>
      <c r="B21" s="116" t="s">
        <v>138</v>
      </c>
      <c r="C21" s="18"/>
      <c r="D21" s="10"/>
      <c r="E21" s="10"/>
      <c r="F21" s="10"/>
    </row>
    <row r="22" spans="1:6" s="106" customFormat="1" ht="15" hidden="1" x14ac:dyDescent="0.25">
      <c r="A22" s="115">
        <v>402200</v>
      </c>
      <c r="B22" s="116" t="s">
        <v>139</v>
      </c>
      <c r="C22" s="99"/>
      <c r="D22" s="105"/>
      <c r="E22" s="105"/>
      <c r="F22" s="105"/>
    </row>
    <row r="23" spans="1:6" s="143" customFormat="1" ht="14.25" x14ac:dyDescent="0.25">
      <c r="A23" s="111">
        <v>200000</v>
      </c>
      <c r="B23" s="112" t="s">
        <v>189</v>
      </c>
      <c r="C23" s="20">
        <f t="shared" ref="C23:C25" si="2">D23+E23</f>
        <v>0</v>
      </c>
      <c r="D23" s="19">
        <f>D24</f>
        <v>-5813.119999999999</v>
      </c>
      <c r="E23" s="19">
        <f t="shared" ref="E23:F23" si="3">E24</f>
        <v>5813.119999999999</v>
      </c>
      <c r="F23" s="19">
        <f t="shared" si="3"/>
        <v>5813.119999999999</v>
      </c>
    </row>
    <row r="24" spans="1:6" s="106" customFormat="1" ht="30" x14ac:dyDescent="0.25">
      <c r="A24" s="113">
        <v>208000</v>
      </c>
      <c r="B24" s="114" t="s">
        <v>190</v>
      </c>
      <c r="C24" s="20">
        <f t="shared" si="2"/>
        <v>0</v>
      </c>
      <c r="D24" s="99">
        <f>SUM(D25:D26)</f>
        <v>-5813.119999999999</v>
      </c>
      <c r="E24" s="99">
        <f t="shared" ref="E24:F24" si="4">SUM(E25:E26)</f>
        <v>5813.119999999999</v>
      </c>
      <c r="F24" s="99">
        <f t="shared" si="4"/>
        <v>5813.119999999999</v>
      </c>
    </row>
    <row r="25" spans="1:6" s="106" customFormat="1" ht="15" x14ac:dyDescent="0.25">
      <c r="A25" s="115">
        <v>208100</v>
      </c>
      <c r="B25" s="116" t="s">
        <v>126</v>
      </c>
      <c r="C25" s="20">
        <f t="shared" si="2"/>
        <v>0</v>
      </c>
      <c r="D25" s="99"/>
      <c r="E25" s="20"/>
      <c r="F25" s="99"/>
    </row>
    <row r="26" spans="1:6" ht="45" x14ac:dyDescent="0.25">
      <c r="A26" s="115">
        <v>208400</v>
      </c>
      <c r="B26" s="116" t="s">
        <v>150</v>
      </c>
      <c r="C26" s="20">
        <f>D26+E26</f>
        <v>0</v>
      </c>
      <c r="D26" s="20">
        <f>-'додаток 1'!D73+'додаток 3'!E63</f>
        <v>-5813.119999999999</v>
      </c>
      <c r="E26" s="20">
        <f>'додаток 1'!E73-'додаток 3'!K63-'додаток 2'!D26</f>
        <v>5813.119999999999</v>
      </c>
      <c r="F26" s="20">
        <f>E26</f>
        <v>5813.119999999999</v>
      </c>
    </row>
    <row r="27" spans="1:6" ht="28.5" x14ac:dyDescent="0.25">
      <c r="A27" s="111">
        <v>600000</v>
      </c>
      <c r="B27" s="112" t="s">
        <v>127</v>
      </c>
      <c r="C27" s="20">
        <f>C28+C31</f>
        <v>0</v>
      </c>
      <c r="D27" s="20">
        <f t="shared" ref="D27:F27" si="5">D28+D31</f>
        <v>-5813.119999999999</v>
      </c>
      <c r="E27" s="20">
        <f t="shared" si="5"/>
        <v>5813.119999999999</v>
      </c>
      <c r="F27" s="20">
        <f t="shared" si="5"/>
        <v>5813.119999999999</v>
      </c>
    </row>
    <row r="28" spans="1:6" s="104" customFormat="1" ht="45" x14ac:dyDescent="0.25">
      <c r="A28" s="113">
        <v>601000</v>
      </c>
      <c r="B28" s="114" t="s">
        <v>140</v>
      </c>
      <c r="C28" s="99">
        <f>C29</f>
        <v>0</v>
      </c>
      <c r="D28" s="105">
        <f t="shared" ref="D28:F28" si="6">D29</f>
        <v>0</v>
      </c>
      <c r="E28" s="105">
        <f t="shared" si="6"/>
        <v>0</v>
      </c>
      <c r="F28" s="105">
        <f t="shared" si="6"/>
        <v>0</v>
      </c>
    </row>
    <row r="29" spans="1:6" ht="30" x14ac:dyDescent="0.25">
      <c r="A29" s="115">
        <v>601200</v>
      </c>
      <c r="B29" s="116" t="s">
        <v>141</v>
      </c>
      <c r="C29" s="20"/>
      <c r="D29" s="103"/>
      <c r="E29" s="103"/>
      <c r="F29" s="103"/>
    </row>
    <row r="30" spans="1:6" ht="15" x14ac:dyDescent="0.25">
      <c r="A30" s="115">
        <v>601220</v>
      </c>
      <c r="B30" s="116" t="s">
        <v>142</v>
      </c>
      <c r="C30" s="20"/>
      <c r="D30" s="103"/>
      <c r="E30" s="103"/>
      <c r="F30" s="103"/>
    </row>
    <row r="31" spans="1:6" ht="15" x14ac:dyDescent="0.25">
      <c r="A31" s="113">
        <v>602000</v>
      </c>
      <c r="B31" s="114" t="s">
        <v>128</v>
      </c>
      <c r="C31" s="20">
        <f>C32+C33</f>
        <v>0</v>
      </c>
      <c r="D31" s="20">
        <f t="shared" ref="D31:F31" si="7">D32+D33</f>
        <v>-5813.119999999999</v>
      </c>
      <c r="E31" s="20">
        <f t="shared" si="7"/>
        <v>5813.119999999999</v>
      </c>
      <c r="F31" s="20">
        <f t="shared" si="7"/>
        <v>5813.119999999999</v>
      </c>
    </row>
    <row r="32" spans="1:6" ht="15" x14ac:dyDescent="0.25">
      <c r="A32" s="115">
        <v>602100</v>
      </c>
      <c r="B32" s="116" t="s">
        <v>126</v>
      </c>
      <c r="C32" s="20">
        <f>E32</f>
        <v>0</v>
      </c>
      <c r="D32" s="103"/>
      <c r="E32" s="20"/>
      <c r="F32" s="20"/>
    </row>
    <row r="33" spans="1:6" ht="45" x14ac:dyDescent="0.25">
      <c r="A33" s="115">
        <v>602400</v>
      </c>
      <c r="B33" s="116" t="s">
        <v>150</v>
      </c>
      <c r="C33" s="20">
        <f>SUM(D33:E33)</f>
        <v>0</v>
      </c>
      <c r="D33" s="20">
        <f>D26</f>
        <v>-5813.119999999999</v>
      </c>
      <c r="E33" s="20">
        <f>E26</f>
        <v>5813.119999999999</v>
      </c>
      <c r="F33" s="20">
        <f>E33</f>
        <v>5813.119999999999</v>
      </c>
    </row>
    <row r="34" spans="1:6" x14ac:dyDescent="0.25">
      <c r="A34" s="107"/>
      <c r="B34" s="107"/>
      <c r="C34" s="108"/>
      <c r="D34" s="107"/>
      <c r="E34" s="107"/>
      <c r="F34" s="107"/>
    </row>
    <row r="35" spans="1:6" x14ac:dyDescent="0.25">
      <c r="A35" s="107"/>
      <c r="B35" s="107"/>
      <c r="C35" s="108"/>
      <c r="D35" s="107"/>
      <c r="E35" s="107"/>
      <c r="F35" s="107"/>
    </row>
    <row r="38" spans="1:6" x14ac:dyDescent="0.25">
      <c r="A38" s="180" t="s">
        <v>199</v>
      </c>
      <c r="B38" s="180"/>
      <c r="C38" s="180"/>
      <c r="D38" s="180"/>
      <c r="E38" s="180"/>
      <c r="F38" s="180"/>
    </row>
  </sheetData>
  <mergeCells count="13">
    <mergeCell ref="A38:F38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35" workbookViewId="0">
      <selection activeCell="D58" sqref="D58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97" t="s">
        <v>71</v>
      </c>
      <c r="O1" s="197"/>
      <c r="P1" s="197"/>
    </row>
    <row r="2" spans="1:16" ht="13.5" customHeight="1" x14ac:dyDescent="0.25">
      <c r="M2" s="197" t="s">
        <v>200</v>
      </c>
      <c r="N2" s="197"/>
      <c r="O2" s="197"/>
      <c r="P2" s="197"/>
    </row>
    <row r="3" spans="1:16" ht="13.5" customHeight="1" x14ac:dyDescent="0.25">
      <c r="M3" s="197" t="s">
        <v>201</v>
      </c>
      <c r="N3" s="197"/>
      <c r="O3" s="197"/>
      <c r="P3" s="197"/>
    </row>
    <row r="4" spans="1:16" ht="3.75" customHeight="1" x14ac:dyDescent="0.25"/>
    <row r="5" spans="1:16" ht="14.25" x14ac:dyDescent="0.25">
      <c r="B5" s="198" t="s">
        <v>146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</row>
    <row r="6" spans="1:16" ht="14.25" x14ac:dyDescent="0.25">
      <c r="B6" s="198" t="s">
        <v>202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</row>
    <row r="7" spans="1:16" ht="2.25" customHeight="1" x14ac:dyDescent="0.25"/>
    <row r="8" spans="1:16" x14ac:dyDescent="0.25">
      <c r="P8" s="4" t="s">
        <v>29</v>
      </c>
    </row>
    <row r="9" spans="1:16" s="11" customFormat="1" ht="13.5" customHeight="1" x14ac:dyDescent="0.25">
      <c r="A9" s="190" t="s">
        <v>144</v>
      </c>
      <c r="B9" s="190" t="s">
        <v>31</v>
      </c>
      <c r="C9" s="190" t="s">
        <v>145</v>
      </c>
      <c r="D9" s="172" t="s">
        <v>143</v>
      </c>
      <c r="E9" s="178" t="s">
        <v>32</v>
      </c>
      <c r="F9" s="179"/>
      <c r="G9" s="179"/>
      <c r="H9" s="179"/>
      <c r="I9" s="189"/>
      <c r="J9" s="178" t="s">
        <v>41</v>
      </c>
      <c r="K9" s="179"/>
      <c r="L9" s="179"/>
      <c r="M9" s="179"/>
      <c r="N9" s="179"/>
      <c r="O9" s="189"/>
      <c r="P9" s="172" t="s">
        <v>40</v>
      </c>
    </row>
    <row r="10" spans="1:16" s="11" customFormat="1" ht="12.75" customHeight="1" x14ac:dyDescent="0.25">
      <c r="A10" s="196"/>
      <c r="B10" s="196"/>
      <c r="C10" s="196"/>
      <c r="D10" s="188"/>
      <c r="E10" s="172" t="s">
        <v>33</v>
      </c>
      <c r="F10" s="192" t="s">
        <v>37</v>
      </c>
      <c r="G10" s="178" t="s">
        <v>34</v>
      </c>
      <c r="H10" s="189"/>
      <c r="I10" s="192" t="s">
        <v>38</v>
      </c>
      <c r="J10" s="190" t="s">
        <v>33</v>
      </c>
      <c r="K10" s="192" t="s">
        <v>37</v>
      </c>
      <c r="L10" s="178" t="s">
        <v>34</v>
      </c>
      <c r="M10" s="189"/>
      <c r="N10" s="192" t="s">
        <v>38</v>
      </c>
      <c r="O10" s="73" t="s">
        <v>34</v>
      </c>
      <c r="P10" s="188"/>
    </row>
    <row r="11" spans="1:16" s="11" customFormat="1" ht="12.75" customHeight="1" x14ac:dyDescent="0.25">
      <c r="A11" s="196"/>
      <c r="B11" s="196"/>
      <c r="C11" s="196"/>
      <c r="D11" s="188"/>
      <c r="E11" s="188"/>
      <c r="F11" s="193"/>
      <c r="G11" s="190" t="s">
        <v>35</v>
      </c>
      <c r="H11" s="190" t="s">
        <v>36</v>
      </c>
      <c r="I11" s="193"/>
      <c r="J11" s="196"/>
      <c r="K11" s="193"/>
      <c r="L11" s="190" t="s">
        <v>35</v>
      </c>
      <c r="M11" s="190" t="s">
        <v>36</v>
      </c>
      <c r="N11" s="193"/>
      <c r="O11" s="190" t="s">
        <v>39</v>
      </c>
      <c r="P11" s="188"/>
    </row>
    <row r="12" spans="1:16" s="11" customFormat="1" ht="115.5" customHeight="1" x14ac:dyDescent="0.25">
      <c r="A12" s="191"/>
      <c r="B12" s="191"/>
      <c r="C12" s="191"/>
      <c r="D12" s="173"/>
      <c r="E12" s="173"/>
      <c r="F12" s="194"/>
      <c r="G12" s="191"/>
      <c r="H12" s="191"/>
      <c r="I12" s="194"/>
      <c r="J12" s="191"/>
      <c r="K12" s="194"/>
      <c r="L12" s="191"/>
      <c r="M12" s="191"/>
      <c r="N12" s="194"/>
      <c r="O12" s="191"/>
      <c r="P12" s="173"/>
    </row>
    <row r="13" spans="1:16" s="8" customFormat="1" ht="14.25" x14ac:dyDescent="0.25">
      <c r="A13" s="161"/>
      <c r="B13" s="162" t="s">
        <v>42</v>
      </c>
      <c r="C13" s="162" t="s">
        <v>180</v>
      </c>
      <c r="D13" s="163" t="s">
        <v>43</v>
      </c>
      <c r="E13" s="164">
        <f>E14</f>
        <v>4973.6499999999996</v>
      </c>
      <c r="F13" s="164">
        <f>F14</f>
        <v>4973.6499999999996</v>
      </c>
      <c r="G13" s="164">
        <f t="shared" ref="G13:P13" si="0">G14</f>
        <v>3974.21</v>
      </c>
      <c r="H13" s="164">
        <f t="shared" si="0"/>
        <v>224.84</v>
      </c>
      <c r="I13" s="164"/>
      <c r="J13" s="164">
        <f t="shared" si="0"/>
        <v>0</v>
      </c>
      <c r="K13" s="164">
        <f t="shared" si="0"/>
        <v>0</v>
      </c>
      <c r="L13" s="164">
        <f t="shared" si="0"/>
        <v>0</v>
      </c>
      <c r="M13" s="164">
        <f t="shared" si="0"/>
        <v>0</v>
      </c>
      <c r="N13" s="164">
        <f t="shared" si="0"/>
        <v>0</v>
      </c>
      <c r="O13" s="164">
        <f t="shared" si="0"/>
        <v>0</v>
      </c>
      <c r="P13" s="164">
        <f t="shared" si="0"/>
        <v>4973.6499999999996</v>
      </c>
    </row>
    <row r="14" spans="1:16" ht="108" x14ac:dyDescent="0.25">
      <c r="A14" s="5"/>
      <c r="B14" s="48" t="s">
        <v>248</v>
      </c>
      <c r="C14" s="48" t="s">
        <v>147</v>
      </c>
      <c r="D14" s="160" t="s">
        <v>252</v>
      </c>
      <c r="E14" s="37">
        <f>F14</f>
        <v>4973.6499999999996</v>
      </c>
      <c r="F14" s="37">
        <v>4973.6499999999996</v>
      </c>
      <c r="G14" s="37">
        <v>3974.21</v>
      </c>
      <c r="H14" s="37">
        <v>224.84</v>
      </c>
      <c r="I14" s="37"/>
      <c r="J14" s="37">
        <f>N14</f>
        <v>0</v>
      </c>
      <c r="K14" s="37"/>
      <c r="L14" s="37"/>
      <c r="M14" s="37"/>
      <c r="N14" s="37">
        <f>O14</f>
        <v>0</v>
      </c>
      <c r="O14" s="37"/>
      <c r="P14" s="37">
        <f>E14+J14</f>
        <v>4973.6499999999996</v>
      </c>
    </row>
    <row r="15" spans="1:16" ht="4.5" customHeight="1" x14ac:dyDescent="0.25">
      <c r="A15" s="5"/>
      <c r="B15" s="48"/>
      <c r="C15" s="48"/>
      <c r="D15" s="2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s="8" customFormat="1" ht="14.25" x14ac:dyDescent="0.25">
      <c r="A16" s="161"/>
      <c r="B16" s="162" t="s">
        <v>44</v>
      </c>
      <c r="C16" s="162" t="s">
        <v>179</v>
      </c>
      <c r="D16" s="163" t="s">
        <v>45</v>
      </c>
      <c r="E16" s="164">
        <f>E17</f>
        <v>0</v>
      </c>
      <c r="F16" s="164">
        <f>F17</f>
        <v>0</v>
      </c>
      <c r="G16" s="164">
        <f t="shared" ref="G16:P16" si="1">G17</f>
        <v>0</v>
      </c>
      <c r="H16" s="164">
        <f t="shared" si="1"/>
        <v>0</v>
      </c>
      <c r="I16" s="164"/>
      <c r="J16" s="164">
        <f t="shared" si="1"/>
        <v>0</v>
      </c>
      <c r="K16" s="164">
        <f t="shared" si="1"/>
        <v>0</v>
      </c>
      <c r="L16" s="161">
        <f t="shared" si="1"/>
        <v>0</v>
      </c>
      <c r="M16" s="161">
        <f t="shared" si="1"/>
        <v>0</v>
      </c>
      <c r="N16" s="164">
        <f t="shared" si="1"/>
        <v>0</v>
      </c>
      <c r="O16" s="164">
        <f t="shared" si="1"/>
        <v>0</v>
      </c>
      <c r="P16" s="164">
        <f t="shared" si="1"/>
        <v>0</v>
      </c>
    </row>
    <row r="17" spans="1:16" x14ac:dyDescent="0.25">
      <c r="A17" s="5"/>
      <c r="B17" s="48" t="s">
        <v>249</v>
      </c>
      <c r="C17" s="48" t="s">
        <v>174</v>
      </c>
      <c r="D17" s="23" t="s">
        <v>46</v>
      </c>
      <c r="E17" s="37">
        <f>F17</f>
        <v>0</v>
      </c>
      <c r="F17" s="37"/>
      <c r="G17" s="37"/>
      <c r="H17" s="37"/>
      <c r="I17" s="37"/>
      <c r="J17" s="37"/>
      <c r="K17" s="37"/>
      <c r="L17" s="5"/>
      <c r="M17" s="5"/>
      <c r="N17" s="37"/>
      <c r="O17" s="37"/>
      <c r="P17" s="37">
        <f>E17+J17</f>
        <v>0</v>
      </c>
    </row>
    <row r="18" spans="1:16" ht="5.25" customHeight="1" x14ac:dyDescent="0.25">
      <c r="A18" s="5"/>
      <c r="B18" s="48"/>
      <c r="C18" s="48"/>
      <c r="D18" s="2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s="8" customFormat="1" ht="24" x14ac:dyDescent="0.25">
      <c r="A19" s="161"/>
      <c r="B19" s="162" t="s">
        <v>47</v>
      </c>
      <c r="C19" s="162" t="s">
        <v>182</v>
      </c>
      <c r="D19" s="163" t="s">
        <v>48</v>
      </c>
      <c r="E19" s="164">
        <f>SUM(E20:E23)</f>
        <v>440.85</v>
      </c>
      <c r="F19" s="164">
        <f>SUM(F20:F23)</f>
        <v>440.85</v>
      </c>
      <c r="G19" s="164">
        <f t="shared" ref="G19:O19" si="2">SUM(G20:G23)</f>
        <v>20.85</v>
      </c>
      <c r="H19" s="164">
        <f t="shared" si="2"/>
        <v>0</v>
      </c>
      <c r="I19" s="164"/>
      <c r="J19" s="164">
        <f t="shared" si="2"/>
        <v>20.85</v>
      </c>
      <c r="K19" s="164">
        <f t="shared" si="2"/>
        <v>20.85</v>
      </c>
      <c r="L19" s="164">
        <f t="shared" si="2"/>
        <v>20.85</v>
      </c>
      <c r="M19" s="164">
        <f t="shared" si="2"/>
        <v>0</v>
      </c>
      <c r="N19" s="164">
        <f t="shared" si="2"/>
        <v>0</v>
      </c>
      <c r="O19" s="164">
        <f t="shared" si="2"/>
        <v>0</v>
      </c>
      <c r="P19" s="165">
        <f>E19+J19</f>
        <v>461.70000000000005</v>
      </c>
    </row>
    <row r="20" spans="1:16" ht="22.5" x14ac:dyDescent="0.25">
      <c r="A20" s="5"/>
      <c r="B20" s="48" t="s">
        <v>250</v>
      </c>
      <c r="C20" s="48" t="s">
        <v>175</v>
      </c>
      <c r="D20" s="23" t="s">
        <v>50</v>
      </c>
      <c r="E20" s="37">
        <f>F20</f>
        <v>100</v>
      </c>
      <c r="F20" s="37">
        <v>100</v>
      </c>
      <c r="G20" s="5"/>
      <c r="H20" s="5"/>
      <c r="I20" s="5"/>
      <c r="J20" s="5"/>
      <c r="K20" s="5"/>
      <c r="L20" s="5"/>
      <c r="M20" s="5"/>
      <c r="N20" s="5"/>
      <c r="O20" s="5"/>
      <c r="P20" s="37">
        <f t="shared" ref="P20:P23" si="3">E20+J20</f>
        <v>100</v>
      </c>
    </row>
    <row r="21" spans="1:16" ht="22.5" x14ac:dyDescent="0.25">
      <c r="A21" s="5"/>
      <c r="B21" s="48" t="s">
        <v>251</v>
      </c>
      <c r="C21" s="48" t="s">
        <v>246</v>
      </c>
      <c r="D21" s="23" t="s">
        <v>221</v>
      </c>
      <c r="E21" s="37">
        <f>F21</f>
        <v>20.85</v>
      </c>
      <c r="F21" s="37">
        <f>G21</f>
        <v>20.85</v>
      </c>
      <c r="G21" s="5">
        <v>20.85</v>
      </c>
      <c r="H21" s="5"/>
      <c r="I21" s="5"/>
      <c r="J21" s="5">
        <f>K21</f>
        <v>20.85</v>
      </c>
      <c r="K21" s="5">
        <f>L21</f>
        <v>20.85</v>
      </c>
      <c r="L21" s="5">
        <v>20.85</v>
      </c>
      <c r="M21" s="5"/>
      <c r="N21" s="5"/>
      <c r="O21" s="5"/>
      <c r="P21" s="37">
        <f t="shared" si="3"/>
        <v>41.7</v>
      </c>
    </row>
    <row r="22" spans="1:16" ht="58.5" customHeight="1" x14ac:dyDescent="0.25">
      <c r="A22" s="5"/>
      <c r="B22" s="48" t="s">
        <v>253</v>
      </c>
      <c r="C22" s="48" t="s">
        <v>254</v>
      </c>
      <c r="D22" s="23" t="s">
        <v>255</v>
      </c>
      <c r="E22" s="37">
        <f>F22</f>
        <v>20</v>
      </c>
      <c r="F22" s="37">
        <f>'[1]Помісячний розпис заг'!$O$56/1000</f>
        <v>20</v>
      </c>
      <c r="G22" s="5"/>
      <c r="H22" s="5"/>
      <c r="I22" s="5"/>
      <c r="J22" s="5"/>
      <c r="K22" s="5"/>
      <c r="L22" s="5"/>
      <c r="M22" s="5"/>
      <c r="N22" s="5"/>
      <c r="O22" s="5"/>
      <c r="P22" s="37">
        <f t="shared" si="3"/>
        <v>20</v>
      </c>
    </row>
    <row r="23" spans="1:16" ht="45" x14ac:dyDescent="0.25">
      <c r="A23" s="5"/>
      <c r="B23" s="48" t="s">
        <v>256</v>
      </c>
      <c r="C23" s="48" t="s">
        <v>175</v>
      </c>
      <c r="D23" s="23" t="s">
        <v>257</v>
      </c>
      <c r="E23" s="37">
        <f>F23</f>
        <v>300</v>
      </c>
      <c r="F23" s="37">
        <v>300</v>
      </c>
      <c r="G23" s="5"/>
      <c r="H23" s="5"/>
      <c r="I23" s="5"/>
      <c r="J23" s="5"/>
      <c r="K23" s="5"/>
      <c r="L23" s="5"/>
      <c r="M23" s="5"/>
      <c r="N23" s="5"/>
      <c r="O23" s="5"/>
      <c r="P23" s="37">
        <f t="shared" si="3"/>
        <v>300</v>
      </c>
    </row>
    <row r="24" spans="1:16" ht="3.75" customHeight="1" x14ac:dyDescent="0.25">
      <c r="A24" s="5"/>
      <c r="B24" s="48"/>
      <c r="C24" s="48"/>
      <c r="D24" s="2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s="8" customFormat="1" ht="14.25" x14ac:dyDescent="0.25">
      <c r="A25" s="161"/>
      <c r="B25" s="162" t="s">
        <v>51</v>
      </c>
      <c r="C25" s="162" t="s">
        <v>176</v>
      </c>
      <c r="D25" s="163" t="s">
        <v>52</v>
      </c>
      <c r="E25" s="164">
        <f>SUM(E26:E31)</f>
        <v>3592.74</v>
      </c>
      <c r="F25" s="164">
        <f>SUM(F26:F31)</f>
        <v>3592.74</v>
      </c>
      <c r="G25" s="161">
        <f t="shared" ref="G25:P25" si="4">SUM(G26:G31)</f>
        <v>0</v>
      </c>
      <c r="H25" s="164">
        <f t="shared" si="4"/>
        <v>163.54</v>
      </c>
      <c r="I25" s="164"/>
      <c r="J25" s="164">
        <f t="shared" si="4"/>
        <v>2427.88</v>
      </c>
      <c r="K25" s="161">
        <f t="shared" si="4"/>
        <v>0</v>
      </c>
      <c r="L25" s="161">
        <f t="shared" si="4"/>
        <v>0</v>
      </c>
      <c r="M25" s="161">
        <f t="shared" si="4"/>
        <v>0</v>
      </c>
      <c r="N25" s="164">
        <f>SUM(N26:N31)</f>
        <v>2427.88</v>
      </c>
      <c r="O25" s="164">
        <f t="shared" si="4"/>
        <v>2427.88</v>
      </c>
      <c r="P25" s="164">
        <f t="shared" si="4"/>
        <v>6020.62</v>
      </c>
    </row>
    <row r="26" spans="1:16" x14ac:dyDescent="0.25">
      <c r="A26" s="5"/>
      <c r="B26" s="48" t="s">
        <v>235</v>
      </c>
      <c r="C26" s="48" t="s">
        <v>238</v>
      </c>
      <c r="D26" s="23" t="s">
        <v>258</v>
      </c>
      <c r="E26" s="5"/>
      <c r="F26" s="5"/>
      <c r="G26" s="5"/>
      <c r="H26" s="5"/>
      <c r="I26" s="5"/>
      <c r="J26" s="37">
        <f t="shared" ref="J26:J29" si="5">K26+O26</f>
        <v>52</v>
      </c>
      <c r="K26" s="5"/>
      <c r="L26" s="5"/>
      <c r="M26" s="5"/>
      <c r="N26" s="37">
        <f t="shared" ref="N26:N29" si="6">O26</f>
        <v>52</v>
      </c>
      <c r="O26" s="37">
        <v>52</v>
      </c>
      <c r="P26" s="37">
        <f t="shared" ref="P26:P31" si="7">E26+J26</f>
        <v>52</v>
      </c>
    </row>
    <row r="27" spans="1:16" ht="33.75" x14ac:dyDescent="0.25">
      <c r="A27" s="5"/>
      <c r="B27" s="48" t="s">
        <v>236</v>
      </c>
      <c r="C27" s="48" t="s">
        <v>238</v>
      </c>
      <c r="D27" s="23" t="s">
        <v>210</v>
      </c>
      <c r="E27" s="5"/>
      <c r="F27" s="5"/>
      <c r="G27" s="5"/>
      <c r="H27" s="5"/>
      <c r="I27" s="5"/>
      <c r="J27" s="37">
        <f t="shared" si="5"/>
        <v>300</v>
      </c>
      <c r="K27" s="5"/>
      <c r="L27" s="5"/>
      <c r="M27" s="5"/>
      <c r="N27" s="37">
        <f t="shared" si="6"/>
        <v>300</v>
      </c>
      <c r="O27" s="37">
        <v>300</v>
      </c>
      <c r="P27" s="37">
        <f t="shared" si="7"/>
        <v>300</v>
      </c>
    </row>
    <row r="28" spans="1:16" ht="22.5" x14ac:dyDescent="0.25">
      <c r="A28" s="5"/>
      <c r="B28" s="48" t="s">
        <v>292</v>
      </c>
      <c r="C28" s="48" t="s">
        <v>177</v>
      </c>
      <c r="D28" s="23" t="s">
        <v>289</v>
      </c>
      <c r="E28" s="5"/>
      <c r="F28" s="5"/>
      <c r="G28" s="5"/>
      <c r="H28" s="5"/>
      <c r="I28" s="5"/>
      <c r="J28" s="37">
        <f t="shared" si="5"/>
        <v>494.5</v>
      </c>
      <c r="K28" s="5"/>
      <c r="L28" s="5"/>
      <c r="M28" s="5"/>
      <c r="N28" s="37">
        <f t="shared" si="6"/>
        <v>494.5</v>
      </c>
      <c r="O28" s="37">
        <v>494.5</v>
      </c>
      <c r="P28" s="37">
        <f t="shared" si="7"/>
        <v>494.5</v>
      </c>
    </row>
    <row r="29" spans="1:16" ht="24" customHeight="1" x14ac:dyDescent="0.25">
      <c r="A29" s="5"/>
      <c r="B29" s="48" t="s">
        <v>259</v>
      </c>
      <c r="C29" s="48" t="s">
        <v>177</v>
      </c>
      <c r="D29" s="23" t="s">
        <v>274</v>
      </c>
      <c r="E29" s="37">
        <f>F29</f>
        <v>1000</v>
      </c>
      <c r="F29" s="37">
        <v>1000</v>
      </c>
      <c r="G29" s="5"/>
      <c r="H29" s="5"/>
      <c r="I29" s="5"/>
      <c r="J29" s="37">
        <f t="shared" si="5"/>
        <v>483.38</v>
      </c>
      <c r="K29" s="5"/>
      <c r="L29" s="5"/>
      <c r="M29" s="5"/>
      <c r="N29" s="37">
        <f t="shared" si="6"/>
        <v>483.38</v>
      </c>
      <c r="O29" s="37">
        <v>483.38</v>
      </c>
      <c r="P29" s="37">
        <f t="shared" si="7"/>
        <v>1483.38</v>
      </c>
    </row>
    <row r="30" spans="1:16" x14ac:dyDescent="0.25">
      <c r="A30" s="5"/>
      <c r="B30" s="48" t="s">
        <v>260</v>
      </c>
      <c r="C30" s="48" t="s">
        <v>177</v>
      </c>
      <c r="D30" s="23" t="s">
        <v>53</v>
      </c>
      <c r="E30" s="37">
        <f t="shared" ref="E30:E31" si="8">F30</f>
        <v>1592.74</v>
      </c>
      <c r="F30" s="5">
        <v>1592.74</v>
      </c>
      <c r="G30" s="5"/>
      <c r="H30" s="5">
        <v>163.54</v>
      </c>
      <c r="I30" s="37"/>
      <c r="J30" s="37">
        <f>K30+O30</f>
        <v>1098</v>
      </c>
      <c r="K30" s="5"/>
      <c r="L30" s="5"/>
      <c r="M30" s="5"/>
      <c r="N30" s="37">
        <f>O30</f>
        <v>1098</v>
      </c>
      <c r="O30" s="37">
        <v>1098</v>
      </c>
      <c r="P30" s="37">
        <f t="shared" si="7"/>
        <v>2690.74</v>
      </c>
    </row>
    <row r="31" spans="1:16" ht="67.5" x14ac:dyDescent="0.25">
      <c r="A31" s="5"/>
      <c r="B31" s="48" t="s">
        <v>261</v>
      </c>
      <c r="C31" s="48" t="s">
        <v>177</v>
      </c>
      <c r="D31" s="23" t="s">
        <v>262</v>
      </c>
      <c r="E31" s="37">
        <f t="shared" si="8"/>
        <v>1000</v>
      </c>
      <c r="F31" s="37">
        <v>1000</v>
      </c>
      <c r="G31" s="5"/>
      <c r="H31" s="5"/>
      <c r="I31" s="5"/>
      <c r="J31" s="5"/>
      <c r="K31" s="5"/>
      <c r="L31" s="5"/>
      <c r="M31" s="5"/>
      <c r="N31" s="5"/>
      <c r="O31" s="5"/>
      <c r="P31" s="37">
        <f t="shared" si="7"/>
        <v>1000</v>
      </c>
    </row>
    <row r="32" spans="1:16" ht="3" customHeight="1" x14ac:dyDescent="0.25">
      <c r="A32" s="5"/>
      <c r="B32" s="48"/>
      <c r="C32" s="48"/>
      <c r="D32" s="2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s="8" customFormat="1" ht="14.25" x14ac:dyDescent="0.25">
      <c r="A33" s="161"/>
      <c r="B33" s="162" t="s">
        <v>54</v>
      </c>
      <c r="C33" s="162" t="s">
        <v>181</v>
      </c>
      <c r="D33" s="163" t="s">
        <v>55</v>
      </c>
      <c r="E33" s="161">
        <f>E34</f>
        <v>1771.2</v>
      </c>
      <c r="F33" s="161">
        <f>F34</f>
        <v>1771.2</v>
      </c>
      <c r="G33" s="164">
        <f t="shared" ref="G33:P33" si="9">G34</f>
        <v>976.81</v>
      </c>
      <c r="H33" s="161">
        <f t="shared" si="9"/>
        <v>327.58</v>
      </c>
      <c r="I33" s="161"/>
      <c r="J33" s="164">
        <f t="shared" si="9"/>
        <v>0</v>
      </c>
      <c r="K33" s="161">
        <f t="shared" si="9"/>
        <v>0</v>
      </c>
      <c r="L33" s="161">
        <f t="shared" si="9"/>
        <v>0</v>
      </c>
      <c r="M33" s="161">
        <f t="shared" si="9"/>
        <v>0</v>
      </c>
      <c r="N33" s="164">
        <f t="shared" si="9"/>
        <v>0</v>
      </c>
      <c r="O33" s="164">
        <f t="shared" si="9"/>
        <v>0</v>
      </c>
      <c r="P33" s="161">
        <f t="shared" si="9"/>
        <v>1771.2</v>
      </c>
    </row>
    <row r="34" spans="1:16" ht="22.5" x14ac:dyDescent="0.25">
      <c r="A34" s="5"/>
      <c r="B34" s="48" t="s">
        <v>263</v>
      </c>
      <c r="C34" s="48" t="s">
        <v>178</v>
      </c>
      <c r="D34" s="23" t="s">
        <v>56</v>
      </c>
      <c r="E34" s="37">
        <f>F34</f>
        <v>1771.2</v>
      </c>
      <c r="F34" s="37">
        <v>1771.2</v>
      </c>
      <c r="G34" s="37">
        <v>976.81</v>
      </c>
      <c r="H34" s="37">
        <v>327.58</v>
      </c>
      <c r="I34" s="5"/>
      <c r="J34" s="37"/>
      <c r="K34" s="5"/>
      <c r="L34" s="5"/>
      <c r="M34" s="5"/>
      <c r="N34" s="37"/>
      <c r="O34" s="37"/>
      <c r="P34" s="37">
        <f t="shared" ref="P34" si="10">E34+J34</f>
        <v>1771.2</v>
      </c>
    </row>
    <row r="35" spans="1:16" ht="3.75" customHeight="1" x14ac:dyDescent="0.25">
      <c r="A35" s="5"/>
      <c r="B35" s="48"/>
      <c r="C35" s="48"/>
      <c r="D35" s="2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s="8" customFormat="1" ht="14.25" x14ac:dyDescent="0.25">
      <c r="A36" s="161"/>
      <c r="B36" s="162" t="s">
        <v>57</v>
      </c>
      <c r="C36" s="162" t="s">
        <v>183</v>
      </c>
      <c r="D36" s="163" t="s">
        <v>58</v>
      </c>
      <c r="E36" s="164">
        <f>E37</f>
        <v>140</v>
      </c>
      <c r="F36" s="164">
        <f>F37</f>
        <v>140</v>
      </c>
      <c r="G36" s="161">
        <f t="shared" ref="G36:P36" si="11">G37</f>
        <v>0</v>
      </c>
      <c r="H36" s="161">
        <f t="shared" si="11"/>
        <v>0</v>
      </c>
      <c r="I36" s="161"/>
      <c r="J36" s="161">
        <f t="shared" si="11"/>
        <v>0</v>
      </c>
      <c r="K36" s="161">
        <f t="shared" si="11"/>
        <v>0</v>
      </c>
      <c r="L36" s="161">
        <f t="shared" si="11"/>
        <v>0</v>
      </c>
      <c r="M36" s="161">
        <f t="shared" si="11"/>
        <v>0</v>
      </c>
      <c r="N36" s="161">
        <f t="shared" si="11"/>
        <v>0</v>
      </c>
      <c r="O36" s="161">
        <f t="shared" si="11"/>
        <v>0</v>
      </c>
      <c r="P36" s="164">
        <f t="shared" si="11"/>
        <v>140</v>
      </c>
    </row>
    <row r="37" spans="1:16" ht="22.5" x14ac:dyDescent="0.25">
      <c r="A37" s="5"/>
      <c r="B37" s="65">
        <v>7212</v>
      </c>
      <c r="C37" s="48" t="s">
        <v>183</v>
      </c>
      <c r="D37" s="23" t="s">
        <v>264</v>
      </c>
      <c r="E37" s="37">
        <f>F37</f>
        <v>140</v>
      </c>
      <c r="F37" s="37">
        <v>140</v>
      </c>
      <c r="G37" s="5"/>
      <c r="H37" s="5"/>
      <c r="I37" s="5"/>
      <c r="J37" s="5"/>
      <c r="K37" s="5"/>
      <c r="L37" s="5"/>
      <c r="M37" s="5"/>
      <c r="N37" s="5"/>
      <c r="O37" s="5"/>
      <c r="P37" s="37">
        <f t="shared" ref="P37" si="12">E37+J37</f>
        <v>140</v>
      </c>
    </row>
    <row r="38" spans="1:16" ht="3" customHeight="1" x14ac:dyDescent="0.25">
      <c r="A38" s="5"/>
      <c r="B38" s="65"/>
      <c r="C38" s="48"/>
      <c r="D38" s="2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s="8" customFormat="1" ht="14.25" x14ac:dyDescent="0.25">
      <c r="A39" s="161"/>
      <c r="B39" s="166">
        <v>150000</v>
      </c>
      <c r="C39" s="162"/>
      <c r="D39" s="163" t="s">
        <v>59</v>
      </c>
      <c r="E39" s="161">
        <f>E40</f>
        <v>0</v>
      </c>
      <c r="F39" s="161"/>
      <c r="G39" s="161">
        <f t="shared" ref="G39:P39" si="13">G40</f>
        <v>0</v>
      </c>
      <c r="H39" s="161">
        <f t="shared" si="13"/>
        <v>0</v>
      </c>
      <c r="I39" s="161"/>
      <c r="J39" s="164">
        <f t="shared" si="13"/>
        <v>2685.34</v>
      </c>
      <c r="K39" s="161">
        <f t="shared" si="13"/>
        <v>0</v>
      </c>
      <c r="L39" s="161">
        <f t="shared" si="13"/>
        <v>0</v>
      </c>
      <c r="M39" s="161">
        <f t="shared" si="13"/>
        <v>0</v>
      </c>
      <c r="N39" s="164">
        <f t="shared" si="13"/>
        <v>2685.34</v>
      </c>
      <c r="O39" s="164">
        <f t="shared" si="13"/>
        <v>2685.34</v>
      </c>
      <c r="P39" s="164">
        <f t="shared" si="13"/>
        <v>2685.34</v>
      </c>
    </row>
    <row r="40" spans="1:16" ht="22.5" x14ac:dyDescent="0.25">
      <c r="A40" s="5"/>
      <c r="B40" s="65">
        <v>6310</v>
      </c>
      <c r="C40" s="48" t="s">
        <v>265</v>
      </c>
      <c r="D40" s="23" t="s">
        <v>266</v>
      </c>
      <c r="E40" s="5"/>
      <c r="F40" s="5"/>
      <c r="G40" s="5"/>
      <c r="H40" s="5"/>
      <c r="I40" s="5"/>
      <c r="J40" s="37">
        <f>K40+N40</f>
        <v>2685.34</v>
      </c>
      <c r="K40" s="5"/>
      <c r="L40" s="5"/>
      <c r="M40" s="5"/>
      <c r="N40" s="37">
        <f>O40</f>
        <v>2685.34</v>
      </c>
      <c r="O40" s="37">
        <v>2685.34</v>
      </c>
      <c r="P40" s="37">
        <f t="shared" ref="P40" si="14">E40+J40</f>
        <v>2685.34</v>
      </c>
    </row>
    <row r="41" spans="1:16" ht="4.5" customHeight="1" x14ac:dyDescent="0.25">
      <c r="A41" s="5"/>
      <c r="B41" s="65"/>
      <c r="C41" s="48"/>
      <c r="D41" s="23"/>
      <c r="E41" s="5"/>
      <c r="F41" s="5"/>
      <c r="G41" s="5"/>
      <c r="H41" s="5"/>
      <c r="I41" s="5"/>
      <c r="J41" s="37"/>
      <c r="K41" s="5"/>
      <c r="L41" s="5"/>
      <c r="M41" s="5"/>
      <c r="N41" s="37"/>
      <c r="O41" s="37"/>
      <c r="P41" s="37"/>
    </row>
    <row r="42" spans="1:16" s="8" customFormat="1" ht="28.5" x14ac:dyDescent="0.25">
      <c r="A42" s="161"/>
      <c r="B42" s="166">
        <v>160000</v>
      </c>
      <c r="C42" s="162"/>
      <c r="D42" s="163" t="s">
        <v>87</v>
      </c>
      <c r="E42" s="164">
        <f>E43</f>
        <v>100</v>
      </c>
      <c r="F42" s="164">
        <f>F43</f>
        <v>100</v>
      </c>
      <c r="G42" s="164">
        <f t="shared" ref="G42:P42" si="15">G43</f>
        <v>0</v>
      </c>
      <c r="H42" s="164">
        <f t="shared" si="15"/>
        <v>0</v>
      </c>
      <c r="I42" s="164"/>
      <c r="J42" s="164">
        <f t="shared" si="15"/>
        <v>0</v>
      </c>
      <c r="K42" s="164">
        <f t="shared" si="15"/>
        <v>0</v>
      </c>
      <c r="L42" s="164">
        <f t="shared" si="15"/>
        <v>0</v>
      </c>
      <c r="M42" s="164">
        <f t="shared" si="15"/>
        <v>0</v>
      </c>
      <c r="N42" s="164">
        <f t="shared" si="15"/>
        <v>0</v>
      </c>
      <c r="O42" s="164">
        <f t="shared" si="15"/>
        <v>0</v>
      </c>
      <c r="P42" s="164">
        <f t="shared" si="15"/>
        <v>100</v>
      </c>
    </row>
    <row r="43" spans="1:16" x14ac:dyDescent="0.25">
      <c r="A43" s="5"/>
      <c r="B43" s="65">
        <v>7310</v>
      </c>
      <c r="C43" s="48" t="s">
        <v>267</v>
      </c>
      <c r="D43" s="23" t="s">
        <v>268</v>
      </c>
      <c r="E43" s="37">
        <f>F43</f>
        <v>100</v>
      </c>
      <c r="F43" s="37">
        <v>100</v>
      </c>
      <c r="G43" s="5"/>
      <c r="H43" s="5"/>
      <c r="I43" s="5"/>
      <c r="J43" s="5"/>
      <c r="K43" s="5"/>
      <c r="L43" s="5"/>
      <c r="M43" s="5"/>
      <c r="N43" s="5"/>
      <c r="O43" s="5"/>
      <c r="P43" s="37">
        <f t="shared" ref="P43" si="16">E43+J43</f>
        <v>100</v>
      </c>
    </row>
    <row r="44" spans="1:16" ht="3" customHeight="1" x14ac:dyDescent="0.25">
      <c r="A44" s="5"/>
      <c r="B44" s="65"/>
      <c r="C44" s="48"/>
      <c r="D44" s="2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s="8" customFormat="1" ht="14.25" x14ac:dyDescent="0.25">
      <c r="A45" s="161"/>
      <c r="B45" s="166">
        <v>170000</v>
      </c>
      <c r="C45" s="162" t="s">
        <v>185</v>
      </c>
      <c r="D45" s="163" t="s">
        <v>60</v>
      </c>
      <c r="E45" s="164">
        <f>E47+E46</f>
        <v>1704.74</v>
      </c>
      <c r="F45" s="164">
        <f>F47+F46</f>
        <v>1704.74</v>
      </c>
      <c r="G45" s="164">
        <f t="shared" ref="G45:P45" si="17">G47+G46</f>
        <v>0</v>
      </c>
      <c r="H45" s="164">
        <f t="shared" si="17"/>
        <v>0</v>
      </c>
      <c r="I45" s="164"/>
      <c r="J45" s="164">
        <f t="shared" si="17"/>
        <v>399.9</v>
      </c>
      <c r="K45" s="164">
        <f t="shared" si="17"/>
        <v>0</v>
      </c>
      <c r="L45" s="164">
        <f t="shared" si="17"/>
        <v>0</v>
      </c>
      <c r="M45" s="164">
        <f t="shared" si="17"/>
        <v>0</v>
      </c>
      <c r="N45" s="164">
        <f t="shared" si="17"/>
        <v>399.9</v>
      </c>
      <c r="O45" s="164">
        <f t="shared" si="17"/>
        <v>399.9</v>
      </c>
      <c r="P45" s="164">
        <f t="shared" si="17"/>
        <v>2104.64</v>
      </c>
    </row>
    <row r="46" spans="1:16" s="8" customFormat="1" ht="22.5" x14ac:dyDescent="0.25">
      <c r="A46" s="7"/>
      <c r="B46" s="5">
        <v>6800</v>
      </c>
      <c r="C46" s="122" t="s">
        <v>184</v>
      </c>
      <c r="D46" s="23" t="s">
        <v>86</v>
      </c>
      <c r="E46" s="37">
        <f>F46</f>
        <v>200</v>
      </c>
      <c r="F46" s="37">
        <v>200</v>
      </c>
      <c r="G46" s="5"/>
      <c r="H46" s="5"/>
      <c r="I46" s="5"/>
      <c r="J46" s="37"/>
      <c r="K46" s="37"/>
      <c r="L46" s="5"/>
      <c r="M46" s="37"/>
      <c r="N46" s="5"/>
      <c r="O46" s="5"/>
      <c r="P46" s="37">
        <f t="shared" ref="P46:P47" si="18">E46+J46</f>
        <v>200</v>
      </c>
    </row>
    <row r="47" spans="1:16" ht="22.5" x14ac:dyDescent="0.25">
      <c r="A47" s="5"/>
      <c r="B47" s="5">
        <v>6650</v>
      </c>
      <c r="C47" s="48" t="s">
        <v>269</v>
      </c>
      <c r="D47" s="23" t="s">
        <v>270</v>
      </c>
      <c r="E47" s="37">
        <f>F47</f>
        <v>1504.74</v>
      </c>
      <c r="F47" s="37">
        <v>1504.74</v>
      </c>
      <c r="G47" s="5"/>
      <c r="H47" s="5"/>
      <c r="I47" s="5"/>
      <c r="J47" s="37">
        <f>N47</f>
        <v>399.9</v>
      </c>
      <c r="K47" s="37"/>
      <c r="L47" s="5"/>
      <c r="M47" s="37"/>
      <c r="N47" s="37">
        <f>O47</f>
        <v>399.9</v>
      </c>
      <c r="O47" s="37">
        <v>399.9</v>
      </c>
      <c r="P47" s="37">
        <f t="shared" si="18"/>
        <v>1904.6399999999999</v>
      </c>
    </row>
    <row r="48" spans="1:16" ht="3" customHeight="1" x14ac:dyDescent="0.25">
      <c r="A48" s="5"/>
      <c r="B48" s="5"/>
      <c r="C48" s="48"/>
      <c r="D48" s="23"/>
      <c r="E48" s="37"/>
      <c r="F48" s="37"/>
      <c r="G48" s="5"/>
      <c r="H48" s="5"/>
      <c r="I48" s="5"/>
      <c r="J48" s="37"/>
      <c r="K48" s="37"/>
      <c r="L48" s="5"/>
      <c r="M48" s="37"/>
      <c r="N48" s="37"/>
      <c r="O48" s="37"/>
      <c r="P48" s="37"/>
    </row>
    <row r="49" spans="1:16" s="8" customFormat="1" ht="14.25" x14ac:dyDescent="0.25">
      <c r="A49" s="161"/>
      <c r="B49" s="166">
        <v>180107</v>
      </c>
      <c r="C49" s="162"/>
      <c r="D49" s="163"/>
      <c r="E49" s="164">
        <f>E50</f>
        <v>300</v>
      </c>
      <c r="F49" s="164">
        <f>F50</f>
        <v>300</v>
      </c>
      <c r="G49" s="164">
        <f t="shared" ref="G49:P49" si="19">G50</f>
        <v>0</v>
      </c>
      <c r="H49" s="164">
        <f t="shared" si="19"/>
        <v>0</v>
      </c>
      <c r="I49" s="164"/>
      <c r="J49" s="164">
        <f t="shared" si="19"/>
        <v>0</v>
      </c>
      <c r="K49" s="164">
        <f t="shared" si="19"/>
        <v>0</v>
      </c>
      <c r="L49" s="164">
        <f t="shared" si="19"/>
        <v>0</v>
      </c>
      <c r="M49" s="164">
        <f t="shared" si="19"/>
        <v>0</v>
      </c>
      <c r="N49" s="164">
        <f t="shared" si="19"/>
        <v>0</v>
      </c>
      <c r="O49" s="164">
        <f t="shared" si="19"/>
        <v>0</v>
      </c>
      <c r="P49" s="164">
        <f t="shared" si="19"/>
        <v>300</v>
      </c>
    </row>
    <row r="50" spans="1:16" x14ac:dyDescent="0.25">
      <c r="A50" s="5"/>
      <c r="B50" s="65">
        <v>7410</v>
      </c>
      <c r="C50" s="48" t="s">
        <v>271</v>
      </c>
      <c r="D50" s="23" t="s">
        <v>272</v>
      </c>
      <c r="E50" s="37">
        <f>F50</f>
        <v>300</v>
      </c>
      <c r="F50" s="37">
        <v>300</v>
      </c>
      <c r="G50" s="5"/>
      <c r="H50" s="5"/>
      <c r="I50" s="5"/>
      <c r="J50" s="5"/>
      <c r="K50" s="5"/>
      <c r="L50" s="5"/>
      <c r="M50" s="5"/>
      <c r="N50" s="5"/>
      <c r="O50" s="5"/>
      <c r="P50" s="37">
        <f t="shared" ref="P50" si="20">E50+J50</f>
        <v>300</v>
      </c>
    </row>
    <row r="51" spans="1:16" ht="3.75" customHeight="1" x14ac:dyDescent="0.25">
      <c r="A51" s="5"/>
      <c r="B51" s="5"/>
      <c r="C51" s="122"/>
      <c r="D51" s="23"/>
      <c r="E51" s="5"/>
      <c r="F51" s="5"/>
      <c r="G51" s="5"/>
      <c r="H51" s="5"/>
      <c r="I51" s="5"/>
      <c r="J51" s="5"/>
      <c r="K51" s="5"/>
      <c r="L51" s="5"/>
      <c r="M51" s="5"/>
      <c r="N51" s="52"/>
      <c r="O51" s="52"/>
      <c r="P51" s="5"/>
    </row>
    <row r="52" spans="1:16" s="8" customFormat="1" ht="14.25" x14ac:dyDescent="0.25">
      <c r="A52" s="161"/>
      <c r="B52" s="161">
        <v>240000</v>
      </c>
      <c r="C52" s="162" t="s">
        <v>187</v>
      </c>
      <c r="D52" s="163" t="s">
        <v>61</v>
      </c>
      <c r="E52" s="164">
        <f>E53+E54</f>
        <v>0</v>
      </c>
      <c r="F52" s="164">
        <f>F53+F54</f>
        <v>0</v>
      </c>
      <c r="G52" s="161">
        <f t="shared" ref="G52:P52" si="21">G53+G54</f>
        <v>0</v>
      </c>
      <c r="H52" s="161">
        <f t="shared" si="21"/>
        <v>0</v>
      </c>
      <c r="I52" s="161"/>
      <c r="J52" s="164">
        <f t="shared" si="21"/>
        <v>40.6</v>
      </c>
      <c r="K52" s="164">
        <f t="shared" si="21"/>
        <v>40.6</v>
      </c>
      <c r="L52" s="161">
        <f t="shared" si="21"/>
        <v>0</v>
      </c>
      <c r="M52" s="164">
        <f t="shared" si="21"/>
        <v>0</v>
      </c>
      <c r="N52" s="167">
        <f t="shared" si="21"/>
        <v>0</v>
      </c>
      <c r="O52" s="167">
        <f t="shared" si="21"/>
        <v>0</v>
      </c>
      <c r="P52" s="164">
        <f t="shared" si="21"/>
        <v>40.6</v>
      </c>
    </row>
    <row r="53" spans="1:16" x14ac:dyDescent="0.25">
      <c r="A53" s="5"/>
      <c r="B53" s="5">
        <v>9120</v>
      </c>
      <c r="C53" s="122" t="s">
        <v>293</v>
      </c>
      <c r="D53" s="23" t="s">
        <v>62</v>
      </c>
      <c r="E53" s="37"/>
      <c r="F53" s="37"/>
      <c r="G53" s="5"/>
      <c r="H53" s="5"/>
      <c r="I53" s="5"/>
      <c r="J53" s="52">
        <f>N53+K53</f>
        <v>40.6</v>
      </c>
      <c r="K53" s="37">
        <v>40.6</v>
      </c>
      <c r="L53" s="5"/>
      <c r="M53" s="37"/>
      <c r="N53" s="52"/>
      <c r="O53" s="52"/>
      <c r="P53" s="37">
        <f t="shared" ref="P53:P54" si="22">E53+J53</f>
        <v>40.6</v>
      </c>
    </row>
    <row r="54" spans="1:16" ht="22.5" x14ac:dyDescent="0.25">
      <c r="A54" s="5"/>
      <c r="B54" s="5">
        <v>9140</v>
      </c>
      <c r="C54" s="48" t="s">
        <v>186</v>
      </c>
      <c r="D54" s="23" t="s">
        <v>68</v>
      </c>
      <c r="E54" s="37">
        <f>F54</f>
        <v>0</v>
      </c>
      <c r="F54" s="37"/>
      <c r="G54" s="5"/>
      <c r="H54" s="5"/>
      <c r="I54" s="5"/>
      <c r="J54" s="52">
        <f>N54</f>
        <v>0</v>
      </c>
      <c r="K54" s="5"/>
      <c r="L54" s="5"/>
      <c r="M54" s="5"/>
      <c r="N54" s="52">
        <f>O54</f>
        <v>0</v>
      </c>
      <c r="O54" s="52"/>
      <c r="P54" s="37">
        <f t="shared" si="22"/>
        <v>0</v>
      </c>
    </row>
    <row r="55" spans="1:16" ht="3.75" customHeight="1" x14ac:dyDescent="0.25">
      <c r="A55" s="5"/>
      <c r="B55" s="5"/>
      <c r="C55" s="122"/>
      <c r="D55" s="2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s="8" customFormat="1" ht="14.25" x14ac:dyDescent="0.25">
      <c r="A56" s="161"/>
      <c r="B56" s="161">
        <v>250000</v>
      </c>
      <c r="C56" s="168"/>
      <c r="D56" s="163" t="s">
        <v>70</v>
      </c>
      <c r="E56" s="164">
        <f>SUM(E57:E61)</f>
        <v>400.7</v>
      </c>
      <c r="F56" s="164">
        <f t="shared" ref="F56:P56" si="23">SUM(F57:F61)</f>
        <v>400.7</v>
      </c>
      <c r="G56" s="164">
        <f t="shared" si="23"/>
        <v>0</v>
      </c>
      <c r="H56" s="164">
        <f t="shared" si="23"/>
        <v>0</v>
      </c>
      <c r="I56" s="164">
        <f t="shared" si="23"/>
        <v>0</v>
      </c>
      <c r="J56" s="164">
        <f t="shared" si="23"/>
        <v>300</v>
      </c>
      <c r="K56" s="164">
        <f t="shared" si="23"/>
        <v>0</v>
      </c>
      <c r="L56" s="164">
        <f t="shared" si="23"/>
        <v>0</v>
      </c>
      <c r="M56" s="164">
        <f t="shared" si="23"/>
        <v>0</v>
      </c>
      <c r="N56" s="164">
        <f t="shared" si="23"/>
        <v>300</v>
      </c>
      <c r="O56" s="164">
        <f t="shared" si="23"/>
        <v>300</v>
      </c>
      <c r="P56" s="164">
        <f t="shared" si="23"/>
        <v>700.7</v>
      </c>
    </row>
    <row r="57" spans="1:16" ht="24.75" customHeight="1" x14ac:dyDescent="0.25">
      <c r="A57" s="5"/>
      <c r="B57" s="5">
        <v>8021</v>
      </c>
      <c r="C57" s="122" t="s">
        <v>273</v>
      </c>
      <c r="D57" s="23" t="s">
        <v>194</v>
      </c>
      <c r="E57" s="37">
        <f>F57</f>
        <v>0</v>
      </c>
      <c r="F57" s="37"/>
      <c r="G57" s="37"/>
      <c r="H57" s="37"/>
      <c r="I57" s="37"/>
      <c r="J57" s="37">
        <f t="shared" ref="J57:J59" si="24">K57+N57</f>
        <v>0</v>
      </c>
      <c r="K57" s="37"/>
      <c r="L57" s="37"/>
      <c r="M57" s="37"/>
      <c r="N57" s="37">
        <f t="shared" ref="N57:N59" si="25">O57</f>
        <v>0</v>
      </c>
      <c r="O57" s="37"/>
      <c r="P57" s="37">
        <f t="shared" ref="P57:P60" si="26">E57+J57</f>
        <v>0</v>
      </c>
    </row>
    <row r="58" spans="1:16" ht="35.25" customHeight="1" x14ac:dyDescent="0.25">
      <c r="A58" s="5"/>
      <c r="B58" s="5">
        <v>7810</v>
      </c>
      <c r="C58" s="122" t="s">
        <v>287</v>
      </c>
      <c r="D58" s="23" t="s">
        <v>288</v>
      </c>
      <c r="E58" s="37"/>
      <c r="F58" s="37"/>
      <c r="G58" s="37"/>
      <c r="H58" s="37"/>
      <c r="I58" s="37"/>
      <c r="J58" s="37">
        <f t="shared" si="24"/>
        <v>300</v>
      </c>
      <c r="K58" s="37"/>
      <c r="L58" s="37"/>
      <c r="M58" s="37"/>
      <c r="N58" s="37">
        <f t="shared" si="25"/>
        <v>300</v>
      </c>
      <c r="O58" s="37">
        <v>300</v>
      </c>
      <c r="P58" s="37">
        <f t="shared" si="26"/>
        <v>300</v>
      </c>
    </row>
    <row r="59" spans="1:16" x14ac:dyDescent="0.25">
      <c r="A59" s="5"/>
      <c r="B59" s="5">
        <v>8800</v>
      </c>
      <c r="C59" s="122" t="s">
        <v>188</v>
      </c>
      <c r="D59" s="23" t="s">
        <v>122</v>
      </c>
      <c r="E59" s="37">
        <f>F59</f>
        <v>42.7</v>
      </c>
      <c r="F59" s="37">
        <v>42.7</v>
      </c>
      <c r="G59" s="5"/>
      <c r="H59" s="5"/>
      <c r="I59" s="5"/>
      <c r="J59" s="37">
        <f t="shared" si="24"/>
        <v>0</v>
      </c>
      <c r="K59" s="5"/>
      <c r="L59" s="5"/>
      <c r="M59" s="5"/>
      <c r="N59" s="37">
        <f t="shared" si="25"/>
        <v>0</v>
      </c>
      <c r="O59" s="5"/>
      <c r="P59" s="37">
        <f t="shared" si="26"/>
        <v>42.7</v>
      </c>
    </row>
    <row r="60" spans="1:16" x14ac:dyDescent="0.25">
      <c r="A60" s="5"/>
      <c r="B60" s="5">
        <v>8600</v>
      </c>
      <c r="C60" s="122" t="s">
        <v>239</v>
      </c>
      <c r="D60" s="23" t="s">
        <v>63</v>
      </c>
      <c r="E60" s="37">
        <f>F60</f>
        <v>358</v>
      </c>
      <c r="F60" s="37">
        <v>358</v>
      </c>
      <c r="G60" s="5"/>
      <c r="H60" s="5"/>
      <c r="I60" s="5"/>
      <c r="J60" s="37">
        <f>K60+N60</f>
        <v>0</v>
      </c>
      <c r="K60" s="37"/>
      <c r="L60" s="37"/>
      <c r="M60" s="37"/>
      <c r="N60" s="37">
        <f>O60</f>
        <v>0</v>
      </c>
      <c r="O60" s="37"/>
      <c r="P60" s="37">
        <f t="shared" si="26"/>
        <v>358</v>
      </c>
    </row>
    <row r="61" spans="1:16" ht="22.5" hidden="1" x14ac:dyDescent="0.25">
      <c r="A61" s="5"/>
      <c r="B61" s="5"/>
      <c r="C61" s="122"/>
      <c r="D61" s="23" t="s">
        <v>67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3" customHeight="1" x14ac:dyDescent="0.25">
      <c r="A62" s="5"/>
      <c r="B62" s="5"/>
      <c r="C62" s="122"/>
      <c r="D62" s="2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s="8" customFormat="1" ht="14.25" x14ac:dyDescent="0.25">
      <c r="A63" s="161"/>
      <c r="B63" s="161"/>
      <c r="C63" s="168"/>
      <c r="D63" s="163" t="s">
        <v>64</v>
      </c>
      <c r="E63" s="164">
        <f t="shared" ref="E63:P63" si="27">E13+E16+E19+E25+E33+E36+E39+E45+E52+E56+E42+E49</f>
        <v>13423.880000000001</v>
      </c>
      <c r="F63" s="164">
        <f t="shared" si="27"/>
        <v>13423.880000000001</v>
      </c>
      <c r="G63" s="164">
        <f t="shared" si="27"/>
        <v>4971.87</v>
      </c>
      <c r="H63" s="164">
        <f t="shared" si="27"/>
        <v>715.96</v>
      </c>
      <c r="I63" s="164">
        <f t="shared" si="27"/>
        <v>0</v>
      </c>
      <c r="J63" s="164">
        <f t="shared" si="27"/>
        <v>5874.57</v>
      </c>
      <c r="K63" s="164">
        <f t="shared" si="27"/>
        <v>61.45</v>
      </c>
      <c r="L63" s="164">
        <f t="shared" si="27"/>
        <v>20.85</v>
      </c>
      <c r="M63" s="164">
        <f t="shared" si="27"/>
        <v>0</v>
      </c>
      <c r="N63" s="164">
        <f t="shared" si="27"/>
        <v>5813.12</v>
      </c>
      <c r="O63" s="164">
        <f t="shared" si="27"/>
        <v>5813.12</v>
      </c>
      <c r="P63" s="164">
        <f t="shared" si="27"/>
        <v>19298.45</v>
      </c>
    </row>
    <row r="64" spans="1:16" ht="3" customHeight="1" x14ac:dyDescent="0.25">
      <c r="A64" s="5"/>
      <c r="B64" s="5"/>
      <c r="C64" s="5"/>
      <c r="D64" s="23"/>
      <c r="E64" s="37"/>
      <c r="F64" s="37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22.5" hidden="1" x14ac:dyDescent="0.25">
      <c r="B65" s="5">
        <v>250302</v>
      </c>
      <c r="C65" s="5"/>
      <c r="D65" s="23" t="s">
        <v>65</v>
      </c>
      <c r="E65" s="37" t="e">
        <f>#REF!</f>
        <v>#REF!</v>
      </c>
      <c r="F65" s="37"/>
      <c r="G65" s="5" t="e">
        <f>#REF!</f>
        <v>#REF!</v>
      </c>
      <c r="H65" s="5" t="e">
        <f>#REF!</f>
        <v>#REF!</v>
      </c>
      <c r="I65" s="5"/>
      <c r="J65" s="5" t="e">
        <f>#REF!</f>
        <v>#REF!</v>
      </c>
      <c r="K65" s="5" t="e">
        <f>#REF!</f>
        <v>#REF!</v>
      </c>
      <c r="L65" s="5" t="e">
        <f>#REF!</f>
        <v>#REF!</v>
      </c>
      <c r="M65" s="5" t="e">
        <f>#REF!</f>
        <v>#REF!</v>
      </c>
      <c r="N65" s="5" t="e">
        <f>#REF!</f>
        <v>#REF!</v>
      </c>
      <c r="O65" s="5" t="e">
        <f>#REF!</f>
        <v>#REF!</v>
      </c>
      <c r="P65" s="37" t="e">
        <f>#REF!</f>
        <v>#REF!</v>
      </c>
    </row>
    <row r="66" spans="1:16" ht="3" hidden="1" customHeight="1" x14ac:dyDescent="0.25">
      <c r="B66" s="5"/>
      <c r="C66" s="5"/>
      <c r="D66" s="23"/>
      <c r="E66" s="37"/>
      <c r="F66" s="37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s="8" customFormat="1" ht="14.25" hidden="1" x14ac:dyDescent="0.25">
      <c r="B67" s="7"/>
      <c r="C67" s="7"/>
      <c r="D67" s="22" t="s">
        <v>66</v>
      </c>
      <c r="E67" s="38" t="e">
        <f>E63+E65</f>
        <v>#REF!</v>
      </c>
      <c r="F67" s="38"/>
      <c r="G67" s="38" t="e">
        <f t="shared" ref="G67:O67" si="28">G63+G65</f>
        <v>#REF!</v>
      </c>
      <c r="H67" s="7" t="e">
        <f t="shared" si="28"/>
        <v>#REF!</v>
      </c>
      <c r="I67" s="7"/>
      <c r="J67" s="38" t="e">
        <f t="shared" si="28"/>
        <v>#REF!</v>
      </c>
      <c r="K67" s="38" t="e">
        <f t="shared" si="28"/>
        <v>#REF!</v>
      </c>
      <c r="L67" s="7" t="e">
        <f t="shared" si="28"/>
        <v>#REF!</v>
      </c>
      <c r="M67" s="38" t="e">
        <f t="shared" si="28"/>
        <v>#REF!</v>
      </c>
      <c r="N67" s="38" t="e">
        <f t="shared" si="28"/>
        <v>#REF!</v>
      </c>
      <c r="O67" s="38" t="e">
        <f t="shared" si="28"/>
        <v>#REF!</v>
      </c>
      <c r="P67" s="38" t="e">
        <f>P63+P65</f>
        <v>#REF!</v>
      </c>
    </row>
    <row r="68" spans="1:16" s="8" customFormat="1" ht="14.25" x14ac:dyDescent="0.25">
      <c r="B68" s="58"/>
      <c r="C68" s="58"/>
      <c r="D68" s="129"/>
      <c r="E68" s="59"/>
      <c r="F68" s="59"/>
      <c r="G68" s="59"/>
      <c r="H68" s="58"/>
      <c r="I68" s="58"/>
      <c r="J68" s="59"/>
      <c r="K68" s="59"/>
      <c r="L68" s="58"/>
      <c r="M68" s="59"/>
      <c r="N68" s="59"/>
      <c r="O68" s="59"/>
      <c r="P68" s="59"/>
    </row>
    <row r="69" spans="1:16" s="8" customFormat="1" ht="14.25" x14ac:dyDescent="0.25">
      <c r="A69" s="195" t="s">
        <v>166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</row>
    <row r="70" spans="1:16" ht="13.5" customHeight="1" x14ac:dyDescent="0.25">
      <c r="A70" s="195" t="s">
        <v>165</v>
      </c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</row>
    <row r="71" spans="1:16" x14ac:dyDescent="0.25">
      <c r="D71" s="15"/>
    </row>
    <row r="72" spans="1:16" s="36" customFormat="1" ht="17.25" customHeight="1" x14ac:dyDescent="0.25">
      <c r="A72" s="180" t="s">
        <v>199</v>
      </c>
      <c r="B72" s="180"/>
      <c r="C72" s="180"/>
      <c r="D72" s="180"/>
      <c r="E72" s="180"/>
      <c r="F72" s="180"/>
      <c r="G72" s="180"/>
      <c r="H72" s="180"/>
      <c r="I72" s="180"/>
      <c r="J72" s="180"/>
      <c r="K72" s="187"/>
      <c r="L72" s="187"/>
      <c r="M72" s="187"/>
    </row>
    <row r="73" spans="1:16" x14ac:dyDescent="0.25">
      <c r="D73" s="15"/>
      <c r="H73" s="60"/>
      <c r="I73" s="60"/>
      <c r="J73" s="60"/>
      <c r="K73" s="60"/>
      <c r="L73" s="60"/>
      <c r="M73" s="60"/>
    </row>
    <row r="74" spans="1:16" x14ac:dyDescent="0.25">
      <c r="D74" s="15"/>
    </row>
    <row r="75" spans="1:16" x14ac:dyDescent="0.25">
      <c r="D75" s="15"/>
    </row>
    <row r="76" spans="1:16" x14ac:dyDescent="0.25">
      <c r="D76" s="15"/>
    </row>
    <row r="77" spans="1:16" x14ac:dyDescent="0.25">
      <c r="D77" s="15"/>
    </row>
    <row r="78" spans="1:16" x14ac:dyDescent="0.25">
      <c r="D78" s="15"/>
    </row>
    <row r="79" spans="1:16" x14ac:dyDescent="0.25">
      <c r="D79" s="15"/>
    </row>
    <row r="80" spans="1:16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</sheetData>
  <mergeCells count="29">
    <mergeCell ref="B9:B12"/>
    <mergeCell ref="J9:O9"/>
    <mergeCell ref="J10:J12"/>
    <mergeCell ref="K10:K12"/>
    <mergeCell ref="L10:M10"/>
    <mergeCell ref="L11:L12"/>
    <mergeCell ref="M11:M12"/>
    <mergeCell ref="N10:N12"/>
    <mergeCell ref="N1:P1"/>
    <mergeCell ref="B5:P5"/>
    <mergeCell ref="B6:P6"/>
    <mergeCell ref="M2:P2"/>
    <mergeCell ref="M3:P3"/>
    <mergeCell ref="K72:M72"/>
    <mergeCell ref="D9:D12"/>
    <mergeCell ref="E10:E12"/>
    <mergeCell ref="G10:H10"/>
    <mergeCell ref="G11:G12"/>
    <mergeCell ref="H11:H12"/>
    <mergeCell ref="I10:I12"/>
    <mergeCell ref="F10:F12"/>
    <mergeCell ref="E9:I9"/>
    <mergeCell ref="A69:P69"/>
    <mergeCell ref="A70:P70"/>
    <mergeCell ref="A72:J72"/>
    <mergeCell ref="A9:A12"/>
    <mergeCell ref="C9:C12"/>
    <mergeCell ref="O11:O12"/>
    <mergeCell ref="P9:P12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4" sqref="A24:F24"/>
    </sheetView>
  </sheetViews>
  <sheetFormatPr defaultRowHeight="13.5" x14ac:dyDescent="0.25"/>
  <cols>
    <col min="1" max="1" width="11.28515625" style="24" customWidth="1"/>
    <col min="2" max="2" width="31" style="24" customWidth="1"/>
    <col min="3" max="4" width="5.5703125" style="24" customWidth="1"/>
    <col min="5" max="5" width="18.28515625" style="24" customWidth="1"/>
    <col min="6" max="6" width="8.85546875" style="24" customWidth="1"/>
    <col min="7" max="8" width="10.5703125" style="24" customWidth="1"/>
    <col min="9" max="16384" width="9.140625" style="24"/>
  </cols>
  <sheetData>
    <row r="1" spans="1:8" ht="13.5" customHeight="1" x14ac:dyDescent="0.25">
      <c r="F1" s="176" t="s">
        <v>75</v>
      </c>
      <c r="G1" s="176"/>
      <c r="H1" s="176"/>
    </row>
    <row r="2" spans="1:8" ht="13.5" customHeight="1" x14ac:dyDescent="0.25">
      <c r="F2" s="176" t="s">
        <v>196</v>
      </c>
      <c r="G2" s="176"/>
      <c r="H2" s="176"/>
    </row>
    <row r="3" spans="1:8" ht="13.5" customHeight="1" x14ac:dyDescent="0.25">
      <c r="F3" s="176" t="s">
        <v>197</v>
      </c>
      <c r="G3" s="176"/>
      <c r="H3" s="176"/>
    </row>
    <row r="8" spans="1:8" ht="15" x14ac:dyDescent="0.25">
      <c r="A8" s="199" t="s">
        <v>154</v>
      </c>
      <c r="B8" s="199"/>
      <c r="C8" s="199"/>
      <c r="D8" s="199"/>
      <c r="E8" s="199"/>
      <c r="F8" s="199"/>
      <c r="G8" s="199"/>
      <c r="H8" s="199"/>
    </row>
    <row r="9" spans="1:8" ht="15" x14ac:dyDescent="0.25">
      <c r="A9" s="199" t="s">
        <v>198</v>
      </c>
      <c r="B9" s="199"/>
      <c r="C9" s="199"/>
      <c r="D9" s="199"/>
      <c r="E9" s="199"/>
      <c r="F9" s="199"/>
      <c r="G9" s="199"/>
      <c r="H9" s="199"/>
    </row>
    <row r="10" spans="1:8" ht="15" x14ac:dyDescent="0.25">
      <c r="A10" s="199"/>
      <c r="B10" s="199"/>
      <c r="C10" s="199"/>
      <c r="D10" s="199"/>
      <c r="E10" s="199"/>
      <c r="F10" s="199"/>
      <c r="G10" s="199"/>
      <c r="H10" s="199"/>
    </row>
    <row r="12" spans="1:8" ht="14.25" customHeight="1" x14ac:dyDescent="0.25"/>
    <row r="13" spans="1:8" ht="13.5" customHeight="1" x14ac:dyDescent="0.25">
      <c r="A13" s="200" t="s">
        <v>73</v>
      </c>
      <c r="B13" s="202" t="s">
        <v>151</v>
      </c>
      <c r="C13" s="204" t="s">
        <v>155</v>
      </c>
      <c r="D13" s="205"/>
      <c r="E13" s="202" t="s">
        <v>156</v>
      </c>
      <c r="F13" s="202"/>
      <c r="G13" s="202"/>
      <c r="H13" s="202"/>
    </row>
    <row r="14" spans="1:8" ht="47.25" customHeight="1" x14ac:dyDescent="0.25">
      <c r="A14" s="200"/>
      <c r="B14" s="202"/>
      <c r="C14" s="206"/>
      <c r="D14" s="207"/>
      <c r="E14" s="202" t="s">
        <v>152</v>
      </c>
      <c r="F14" s="202"/>
      <c r="G14" s="202" t="s">
        <v>153</v>
      </c>
      <c r="H14" s="202"/>
    </row>
    <row r="15" spans="1:8" ht="114.75" customHeight="1" thickBot="1" x14ac:dyDescent="0.3">
      <c r="A15" s="201"/>
      <c r="B15" s="203"/>
      <c r="C15" s="30" t="s">
        <v>74</v>
      </c>
      <c r="D15" s="30" t="s">
        <v>74</v>
      </c>
      <c r="E15" s="125" t="s">
        <v>157</v>
      </c>
      <c r="F15" s="125"/>
      <c r="G15" s="125"/>
      <c r="H15" s="126"/>
    </row>
    <row r="16" spans="1:8" s="25" customFormat="1" ht="15" thickTop="1" thickBot="1" x14ac:dyDescent="0.3">
      <c r="A16" s="31">
        <v>1</v>
      </c>
      <c r="B16" s="32">
        <v>2</v>
      </c>
      <c r="C16" s="32">
        <v>3</v>
      </c>
      <c r="D16" s="32">
        <v>4</v>
      </c>
      <c r="E16" s="32">
        <v>5</v>
      </c>
      <c r="F16" s="32">
        <v>6</v>
      </c>
      <c r="G16" s="32">
        <v>7</v>
      </c>
      <c r="H16" s="32">
        <v>8</v>
      </c>
    </row>
    <row r="17" spans="1:8" ht="16.5" customHeight="1" thickTop="1" x14ac:dyDescent="0.25">
      <c r="A17" s="28">
        <v>12313401000</v>
      </c>
      <c r="B17" s="29" t="s">
        <v>158</v>
      </c>
      <c r="C17" s="42"/>
      <c r="D17" s="29"/>
      <c r="E17" s="42">
        <v>42.7</v>
      </c>
      <c r="F17" s="29"/>
      <c r="G17" s="42"/>
      <c r="H17" s="29"/>
    </row>
    <row r="18" spans="1:8" x14ac:dyDescent="0.25">
      <c r="A18" s="27"/>
      <c r="B18" s="29"/>
      <c r="C18" s="26"/>
      <c r="D18" s="26"/>
      <c r="E18" s="26"/>
      <c r="F18" s="26"/>
      <c r="G18" s="37"/>
      <c r="H18" s="26"/>
    </row>
    <row r="19" spans="1:8" x14ac:dyDescent="0.25">
      <c r="A19" s="27"/>
      <c r="B19" s="26"/>
      <c r="C19" s="26"/>
      <c r="D19" s="26"/>
      <c r="E19" s="26"/>
      <c r="F19" s="26"/>
      <c r="G19" s="26"/>
      <c r="H19" s="26"/>
    </row>
    <row r="20" spans="1:8" s="35" customFormat="1" ht="15" thickBot="1" x14ac:dyDescent="0.3">
      <c r="A20" s="33"/>
      <c r="B20" s="34" t="s">
        <v>33</v>
      </c>
      <c r="C20" s="43">
        <f>C17</f>
        <v>0</v>
      </c>
      <c r="D20" s="34">
        <f>D17</f>
        <v>0</v>
      </c>
      <c r="E20" s="43">
        <f>E17</f>
        <v>42.7</v>
      </c>
      <c r="F20" s="34">
        <f>F17</f>
        <v>0</v>
      </c>
      <c r="G20" s="43">
        <f>G18</f>
        <v>0</v>
      </c>
      <c r="H20" s="34"/>
    </row>
    <row r="24" spans="1:8" s="36" customFormat="1" ht="17.25" customHeight="1" x14ac:dyDescent="0.25">
      <c r="A24" s="180" t="s">
        <v>199</v>
      </c>
      <c r="B24" s="180"/>
      <c r="C24" s="180"/>
      <c r="D24" s="180"/>
      <c r="E24" s="180"/>
      <c r="F24" s="180"/>
      <c r="G24" s="127"/>
      <c r="H24" s="127"/>
    </row>
  </sheetData>
  <mergeCells count="13">
    <mergeCell ref="A24:F24"/>
    <mergeCell ref="C13:D14"/>
    <mergeCell ref="E13:H13"/>
    <mergeCell ref="E14:F14"/>
    <mergeCell ref="G14:H14"/>
    <mergeCell ref="A10:H10"/>
    <mergeCell ref="A13:A15"/>
    <mergeCell ref="B13:B15"/>
    <mergeCell ref="F1:H1"/>
    <mergeCell ref="F2:H2"/>
    <mergeCell ref="F3:H3"/>
    <mergeCell ref="A8:H8"/>
    <mergeCell ref="A9:H9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>
      <selection activeCell="E50" sqref="E50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97" t="s">
        <v>76</v>
      </c>
      <c r="G1" s="197"/>
      <c r="H1" s="197"/>
      <c r="I1" s="130"/>
    </row>
    <row r="2" spans="1:9" ht="13.5" customHeight="1" x14ac:dyDescent="0.25">
      <c r="F2" s="197" t="s">
        <v>200</v>
      </c>
      <c r="G2" s="197"/>
      <c r="H2" s="197"/>
      <c r="I2" s="197"/>
    </row>
    <row r="3" spans="1:9" ht="13.5" customHeight="1" x14ac:dyDescent="0.25">
      <c r="F3" s="197" t="s">
        <v>201</v>
      </c>
      <c r="G3" s="197"/>
      <c r="H3" s="197"/>
      <c r="I3" s="197"/>
    </row>
    <row r="4" spans="1:9" ht="5.25" customHeight="1" x14ac:dyDescent="0.25"/>
    <row r="5" spans="1:9" ht="15" x14ac:dyDescent="0.25">
      <c r="B5" s="171" t="s">
        <v>291</v>
      </c>
      <c r="C5" s="171"/>
      <c r="D5" s="171"/>
      <c r="E5" s="171"/>
      <c r="F5" s="171"/>
      <c r="G5" s="171"/>
      <c r="H5" s="171"/>
      <c r="I5" s="171"/>
    </row>
    <row r="6" spans="1:9" ht="5.25" customHeight="1" x14ac:dyDescent="0.25"/>
    <row r="7" spans="1:9" ht="15" customHeight="1" x14ac:dyDescent="0.25">
      <c r="H7" s="211" t="s">
        <v>90</v>
      </c>
      <c r="I7" s="211"/>
    </row>
    <row r="8" spans="1:9" s="15" customFormat="1" ht="26.25" customHeight="1" x14ac:dyDescent="0.25">
      <c r="A8" s="213" t="s">
        <v>164</v>
      </c>
      <c r="B8" s="208" t="s">
        <v>163</v>
      </c>
      <c r="C8" s="208" t="s">
        <v>145</v>
      </c>
      <c r="D8" s="208" t="s">
        <v>162</v>
      </c>
      <c r="E8" s="213" t="s">
        <v>78</v>
      </c>
      <c r="F8" s="212" t="s">
        <v>161</v>
      </c>
      <c r="G8" s="212" t="s">
        <v>77</v>
      </c>
      <c r="H8" s="212" t="s">
        <v>160</v>
      </c>
      <c r="I8" s="212" t="s">
        <v>159</v>
      </c>
    </row>
    <row r="9" spans="1:9" s="15" customFormat="1" ht="18.75" customHeight="1" x14ac:dyDescent="0.25">
      <c r="A9" s="213"/>
      <c r="B9" s="209"/>
      <c r="C9" s="209"/>
      <c r="D9" s="209"/>
      <c r="E9" s="213"/>
      <c r="F9" s="212"/>
      <c r="G9" s="212"/>
      <c r="H9" s="212"/>
      <c r="I9" s="212"/>
    </row>
    <row r="10" spans="1:9" s="15" customFormat="1" ht="58.5" customHeight="1" x14ac:dyDescent="0.25">
      <c r="A10" s="213"/>
      <c r="B10" s="210"/>
      <c r="C10" s="210"/>
      <c r="D10" s="210"/>
      <c r="E10" s="213"/>
      <c r="F10" s="212"/>
      <c r="G10" s="212"/>
      <c r="H10" s="212"/>
      <c r="I10" s="212"/>
    </row>
    <row r="11" spans="1:9" s="8" customFormat="1" ht="14.25" x14ac:dyDescent="0.25">
      <c r="A11" s="7"/>
      <c r="B11" s="21" t="s">
        <v>72</v>
      </c>
      <c r="C11" s="22"/>
      <c r="D11" s="22"/>
      <c r="E11" s="7"/>
      <c r="F11" s="38">
        <f>F15+F41+F45+F24+F31+F51</f>
        <v>5813.12</v>
      </c>
      <c r="G11" s="7"/>
      <c r="H11" s="7"/>
      <c r="I11" s="38">
        <f t="shared" ref="I11:I42" si="0">F11</f>
        <v>5813.12</v>
      </c>
    </row>
    <row r="12" spans="1:9" ht="14.25" x14ac:dyDescent="0.25">
      <c r="A12" s="5"/>
      <c r="B12" s="45">
        <v>6060</v>
      </c>
      <c r="C12" s="134" t="s">
        <v>177</v>
      </c>
      <c r="D12" s="45"/>
      <c r="E12" s="45" t="s">
        <v>53</v>
      </c>
      <c r="F12" s="46">
        <f>F13+F14</f>
        <v>218</v>
      </c>
      <c r="G12" s="9"/>
      <c r="H12" s="9"/>
      <c r="I12" s="46">
        <f>F12</f>
        <v>218</v>
      </c>
    </row>
    <row r="13" spans="1:9" ht="12.75" customHeight="1" x14ac:dyDescent="0.25">
      <c r="A13" s="5"/>
      <c r="B13" s="48" t="s">
        <v>81</v>
      </c>
      <c r="C13" s="135"/>
      <c r="D13" s="12"/>
      <c r="E13" s="5" t="s">
        <v>281</v>
      </c>
      <c r="F13" s="37">
        <v>20</v>
      </c>
      <c r="G13" s="5"/>
      <c r="H13" s="5"/>
      <c r="I13" s="37">
        <f t="shared" si="0"/>
        <v>20</v>
      </c>
    </row>
    <row r="14" spans="1:9" ht="15" customHeight="1" x14ac:dyDescent="0.25">
      <c r="A14" s="5"/>
      <c r="B14" s="121"/>
      <c r="C14" s="141"/>
      <c r="D14" s="142"/>
      <c r="E14" s="5" t="s">
        <v>282</v>
      </c>
      <c r="F14" s="37">
        <v>198</v>
      </c>
      <c r="G14" s="5"/>
      <c r="H14" s="5"/>
      <c r="I14" s="37">
        <f t="shared" si="0"/>
        <v>198</v>
      </c>
    </row>
    <row r="15" spans="1:9" s="8" customFormat="1" ht="14.25" x14ac:dyDescent="0.25">
      <c r="A15" s="7"/>
      <c r="B15" s="44"/>
      <c r="C15" s="136"/>
      <c r="D15" s="49"/>
      <c r="E15" s="7" t="s">
        <v>82</v>
      </c>
      <c r="F15" s="38">
        <f>F12</f>
        <v>218</v>
      </c>
      <c r="G15" s="7"/>
      <c r="H15" s="7"/>
      <c r="I15" s="38">
        <f t="shared" si="0"/>
        <v>218</v>
      </c>
    </row>
    <row r="16" spans="1:9" s="8" customFormat="1" ht="3" customHeight="1" x14ac:dyDescent="0.25">
      <c r="A16" s="7"/>
      <c r="B16" s="44"/>
      <c r="C16" s="136"/>
      <c r="D16" s="49"/>
      <c r="E16" s="7"/>
      <c r="F16" s="38"/>
      <c r="G16" s="7"/>
      <c r="H16" s="7"/>
      <c r="I16" s="38"/>
    </row>
    <row r="17" spans="1:9" s="47" customFormat="1" ht="14.25" x14ac:dyDescent="0.25">
      <c r="A17" s="9"/>
      <c r="B17" s="45">
        <v>6310</v>
      </c>
      <c r="C17" s="134" t="s">
        <v>265</v>
      </c>
      <c r="D17" s="55"/>
      <c r="E17" s="9" t="s">
        <v>280</v>
      </c>
      <c r="F17" s="46">
        <f>F24</f>
        <v>2385.34</v>
      </c>
      <c r="G17" s="9"/>
      <c r="H17" s="9"/>
      <c r="I17" s="46">
        <f>F17</f>
        <v>2385.34</v>
      </c>
    </row>
    <row r="18" spans="1:9" ht="13.5" customHeight="1" x14ac:dyDescent="0.25">
      <c r="A18" s="5"/>
      <c r="B18" s="216">
        <v>3122</v>
      </c>
      <c r="C18" s="214"/>
      <c r="D18" s="118"/>
      <c r="E18" s="5" t="s">
        <v>278</v>
      </c>
      <c r="F18" s="37">
        <v>107.84</v>
      </c>
      <c r="G18" s="5"/>
      <c r="H18" s="5"/>
      <c r="I18" s="37">
        <f>F18</f>
        <v>107.84</v>
      </c>
    </row>
    <row r="19" spans="1:9" ht="13.5" customHeight="1" x14ac:dyDescent="0.25">
      <c r="A19" s="5"/>
      <c r="B19" s="217"/>
      <c r="C19" s="215"/>
      <c r="D19" s="119"/>
      <c r="E19" s="5" t="s">
        <v>275</v>
      </c>
      <c r="F19" s="37">
        <v>237.5</v>
      </c>
      <c r="G19" s="5"/>
      <c r="H19" s="5"/>
      <c r="I19" s="37">
        <f>F19</f>
        <v>237.5</v>
      </c>
    </row>
    <row r="20" spans="1:9" x14ac:dyDescent="0.25">
      <c r="A20" s="5"/>
      <c r="B20" s="217"/>
      <c r="C20" s="215"/>
      <c r="D20" s="119"/>
      <c r="E20" s="5" t="s">
        <v>276</v>
      </c>
      <c r="F20" s="37">
        <v>1440</v>
      </c>
      <c r="G20" s="5"/>
      <c r="H20" s="5"/>
      <c r="I20" s="37">
        <f t="shared" ref="I20:I38" si="1">F20</f>
        <v>1440</v>
      </c>
    </row>
    <row r="21" spans="1:9" x14ac:dyDescent="0.25">
      <c r="A21" s="5"/>
      <c r="B21" s="217"/>
      <c r="C21" s="215"/>
      <c r="D21" s="119"/>
      <c r="E21" s="5" t="s">
        <v>279</v>
      </c>
      <c r="F21" s="37">
        <v>100</v>
      </c>
      <c r="G21" s="5"/>
      <c r="H21" s="5"/>
      <c r="I21" s="37">
        <f t="shared" si="1"/>
        <v>100</v>
      </c>
    </row>
    <row r="22" spans="1:9" x14ac:dyDescent="0.25">
      <c r="A22" s="5"/>
      <c r="B22" s="217"/>
      <c r="C22" s="215"/>
      <c r="D22" s="119"/>
      <c r="E22" s="5" t="s">
        <v>277</v>
      </c>
      <c r="F22" s="37">
        <v>500</v>
      </c>
      <c r="G22" s="5"/>
      <c r="H22" s="5"/>
      <c r="I22" s="37">
        <f t="shared" si="1"/>
        <v>500</v>
      </c>
    </row>
    <row r="23" spans="1:9" ht="3" customHeight="1" x14ac:dyDescent="0.25">
      <c r="A23" s="5"/>
      <c r="B23" s="57"/>
      <c r="C23" s="137"/>
      <c r="D23" s="120"/>
      <c r="E23" s="5"/>
      <c r="F23" s="37"/>
      <c r="G23" s="5"/>
      <c r="H23" s="5"/>
      <c r="I23" s="37"/>
    </row>
    <row r="24" spans="1:9" s="8" customFormat="1" ht="14.25" x14ac:dyDescent="0.25">
      <c r="A24" s="7"/>
      <c r="B24" s="44"/>
      <c r="C24" s="138"/>
      <c r="D24" s="54"/>
      <c r="E24" s="7" t="s">
        <v>85</v>
      </c>
      <c r="F24" s="38">
        <f>SUM(F18:F22)</f>
        <v>2385.34</v>
      </c>
      <c r="G24" s="7"/>
      <c r="H24" s="7"/>
      <c r="I24" s="38">
        <f t="shared" si="1"/>
        <v>2385.34</v>
      </c>
    </row>
    <row r="25" spans="1:9" s="47" customFormat="1" ht="14.25" x14ac:dyDescent="0.25">
      <c r="A25" s="9"/>
      <c r="B25" s="45">
        <v>6021</v>
      </c>
      <c r="C25" s="134" t="s">
        <v>238</v>
      </c>
      <c r="D25" s="55"/>
      <c r="E25" s="45" t="s">
        <v>286</v>
      </c>
      <c r="F25" s="46">
        <f>F26</f>
        <v>52</v>
      </c>
      <c r="G25" s="9"/>
      <c r="H25" s="9"/>
      <c r="I25" s="46">
        <f>F25</f>
        <v>52</v>
      </c>
    </row>
    <row r="26" spans="1:9" s="8" customFormat="1" ht="27" x14ac:dyDescent="0.25">
      <c r="A26" s="7"/>
      <c r="B26" s="44">
        <v>3131</v>
      </c>
      <c r="C26" s="138"/>
      <c r="D26" s="54"/>
      <c r="E26" s="5" t="s">
        <v>217</v>
      </c>
      <c r="F26" s="38">
        <v>52</v>
      </c>
      <c r="G26" s="7"/>
      <c r="H26" s="7"/>
      <c r="I26" s="38">
        <f t="shared" ref="I26:I31" si="2">F26</f>
        <v>52</v>
      </c>
    </row>
    <row r="27" spans="1:9" s="47" customFormat="1" ht="22.5" x14ac:dyDescent="0.25">
      <c r="A27" s="9"/>
      <c r="B27" s="45">
        <v>6022</v>
      </c>
      <c r="C27" s="134" t="s">
        <v>238</v>
      </c>
      <c r="D27" s="55"/>
      <c r="E27" s="45" t="s">
        <v>222</v>
      </c>
      <c r="F27" s="46">
        <f>F28</f>
        <v>300</v>
      </c>
      <c r="G27" s="9"/>
      <c r="H27" s="9"/>
      <c r="I27" s="46">
        <f t="shared" si="2"/>
        <v>300</v>
      </c>
    </row>
    <row r="28" spans="1:9" s="8" customFormat="1" ht="27" x14ac:dyDescent="0.25">
      <c r="A28" s="7"/>
      <c r="B28" s="44">
        <v>3131</v>
      </c>
      <c r="C28" s="138"/>
      <c r="D28" s="54"/>
      <c r="E28" s="5" t="s">
        <v>216</v>
      </c>
      <c r="F28" s="38">
        <v>300</v>
      </c>
      <c r="G28" s="7"/>
      <c r="H28" s="7"/>
      <c r="I28" s="38">
        <f t="shared" si="2"/>
        <v>300</v>
      </c>
    </row>
    <row r="29" spans="1:9" s="47" customFormat="1" ht="25.5" x14ac:dyDescent="0.25">
      <c r="A29" s="9"/>
      <c r="B29" s="45">
        <v>7810</v>
      </c>
      <c r="C29" s="134" t="s">
        <v>287</v>
      </c>
      <c r="D29" s="55"/>
      <c r="E29" s="45" t="s">
        <v>288</v>
      </c>
      <c r="F29" s="46">
        <f>F30</f>
        <v>300</v>
      </c>
      <c r="G29" s="9"/>
      <c r="H29" s="9"/>
      <c r="I29" s="46">
        <f t="shared" ref="I29" si="3">F29</f>
        <v>300</v>
      </c>
    </row>
    <row r="30" spans="1:9" s="8" customFormat="1" ht="14.25" x14ac:dyDescent="0.25">
      <c r="A30" s="7"/>
      <c r="B30" s="44">
        <v>3131</v>
      </c>
      <c r="C30" s="138"/>
      <c r="D30" s="54"/>
      <c r="E30" s="5" t="s">
        <v>226</v>
      </c>
      <c r="F30" s="38">
        <v>300</v>
      </c>
      <c r="G30" s="7"/>
      <c r="H30" s="7"/>
      <c r="I30" s="38">
        <f>F30</f>
        <v>300</v>
      </c>
    </row>
    <row r="31" spans="1:9" s="8" customFormat="1" ht="14.25" x14ac:dyDescent="0.25">
      <c r="A31" s="7"/>
      <c r="B31" s="44"/>
      <c r="C31" s="138"/>
      <c r="D31" s="54"/>
      <c r="E31" s="7" t="s">
        <v>211</v>
      </c>
      <c r="F31" s="38">
        <f>F25+F27+F29</f>
        <v>652</v>
      </c>
      <c r="G31" s="7"/>
      <c r="H31" s="7"/>
      <c r="I31" s="38">
        <f t="shared" si="2"/>
        <v>652</v>
      </c>
    </row>
    <row r="32" spans="1:9" s="8" customFormat="1" ht="3" customHeight="1" x14ac:dyDescent="0.25">
      <c r="A32" s="7"/>
      <c r="B32" s="44"/>
      <c r="C32" s="139"/>
      <c r="D32" s="128"/>
      <c r="E32" s="53"/>
      <c r="F32" s="38"/>
      <c r="G32" s="7"/>
      <c r="H32" s="7"/>
      <c r="I32" s="38"/>
    </row>
    <row r="33" spans="1:9" ht="14.25" x14ac:dyDescent="0.25">
      <c r="A33" s="5"/>
      <c r="B33" s="45">
        <v>6060</v>
      </c>
      <c r="C33" s="134" t="s">
        <v>177</v>
      </c>
      <c r="D33" s="45"/>
      <c r="E33" s="45" t="s">
        <v>53</v>
      </c>
      <c r="F33" s="46">
        <f>F34+F36+F35</f>
        <v>880</v>
      </c>
      <c r="G33" s="9"/>
      <c r="H33" s="9"/>
      <c r="I33" s="46">
        <f t="shared" si="1"/>
        <v>880</v>
      </c>
    </row>
    <row r="34" spans="1:9" x14ac:dyDescent="0.25">
      <c r="A34" s="5"/>
      <c r="B34" s="12">
        <v>3132</v>
      </c>
      <c r="C34" s="135"/>
      <c r="D34" s="12"/>
      <c r="E34" s="5" t="s">
        <v>227</v>
      </c>
      <c r="F34" s="37">
        <v>680</v>
      </c>
      <c r="G34" s="5"/>
      <c r="H34" s="5"/>
      <c r="I34" s="37">
        <f t="shared" si="1"/>
        <v>680</v>
      </c>
    </row>
    <row r="35" spans="1:9" x14ac:dyDescent="0.25">
      <c r="A35" s="5"/>
      <c r="B35" s="12"/>
      <c r="C35" s="135"/>
      <c r="D35" s="12"/>
      <c r="E35" s="5" t="s">
        <v>283</v>
      </c>
      <c r="F35" s="37">
        <v>100</v>
      </c>
      <c r="G35" s="5"/>
      <c r="H35" s="5"/>
      <c r="I35" s="37">
        <f t="shared" si="1"/>
        <v>100</v>
      </c>
    </row>
    <row r="36" spans="1:9" ht="27" x14ac:dyDescent="0.25">
      <c r="A36" s="5"/>
      <c r="B36" s="12"/>
      <c r="C36" s="135"/>
      <c r="D36" s="56"/>
      <c r="E36" s="5" t="s">
        <v>219</v>
      </c>
      <c r="F36" s="37">
        <v>100</v>
      </c>
      <c r="G36" s="5"/>
      <c r="H36" s="5"/>
      <c r="I36" s="37">
        <f t="shared" si="1"/>
        <v>100</v>
      </c>
    </row>
    <row r="37" spans="1:9" s="8" customFormat="1" ht="14.25" x14ac:dyDescent="0.25">
      <c r="A37" s="7"/>
      <c r="B37" s="44">
        <v>6650</v>
      </c>
      <c r="C37" s="138" t="s">
        <v>269</v>
      </c>
      <c r="D37" s="54"/>
      <c r="E37" s="45" t="s">
        <v>270</v>
      </c>
      <c r="F37" s="38">
        <f>F38</f>
        <v>399.9</v>
      </c>
      <c r="G37" s="7"/>
      <c r="H37" s="7"/>
      <c r="I37" s="38">
        <f t="shared" si="1"/>
        <v>399.9</v>
      </c>
    </row>
    <row r="38" spans="1:9" x14ac:dyDescent="0.25">
      <c r="A38" s="5"/>
      <c r="B38" s="12">
        <v>3132</v>
      </c>
      <c r="C38" s="135"/>
      <c r="D38" s="56"/>
      <c r="E38" s="5" t="s">
        <v>220</v>
      </c>
      <c r="F38" s="37">
        <v>399.9</v>
      </c>
      <c r="G38" s="5"/>
      <c r="H38" s="5"/>
      <c r="I38" s="37">
        <f t="shared" si="1"/>
        <v>399.9</v>
      </c>
    </row>
    <row r="39" spans="1:9" s="47" customFormat="1" ht="14.25" hidden="1" customHeight="1" x14ac:dyDescent="0.25">
      <c r="A39" s="9"/>
      <c r="B39" s="45"/>
      <c r="C39" s="134"/>
      <c r="D39" s="45"/>
      <c r="E39" s="45"/>
      <c r="F39" s="46">
        <f>F40</f>
        <v>0</v>
      </c>
      <c r="G39" s="9"/>
      <c r="H39" s="9"/>
      <c r="I39" s="46">
        <f t="shared" si="0"/>
        <v>0</v>
      </c>
    </row>
    <row r="40" spans="1:9" ht="14.25" hidden="1" customHeight="1" x14ac:dyDescent="0.25">
      <c r="A40" s="5"/>
      <c r="B40" s="12">
        <v>3132</v>
      </c>
      <c r="C40" s="135"/>
      <c r="D40" s="12"/>
      <c r="E40" s="5" t="s">
        <v>284</v>
      </c>
      <c r="F40" s="37"/>
      <c r="G40" s="5"/>
      <c r="H40" s="5"/>
      <c r="I40" s="37">
        <f t="shared" si="0"/>
        <v>0</v>
      </c>
    </row>
    <row r="41" spans="1:9" s="8" customFormat="1" ht="14.25" x14ac:dyDescent="0.25">
      <c r="A41" s="7"/>
      <c r="B41" s="44"/>
      <c r="C41" s="138"/>
      <c r="D41" s="44"/>
      <c r="E41" s="7" t="s">
        <v>80</v>
      </c>
      <c r="F41" s="38">
        <f>F39+F33+F37</f>
        <v>1279.9000000000001</v>
      </c>
      <c r="G41" s="7"/>
      <c r="H41" s="7"/>
      <c r="I41" s="38">
        <f t="shared" si="0"/>
        <v>1279.9000000000001</v>
      </c>
    </row>
    <row r="42" spans="1:9" ht="3" customHeight="1" x14ac:dyDescent="0.25">
      <c r="A42" s="5"/>
      <c r="B42" s="12"/>
      <c r="C42" s="135"/>
      <c r="D42" s="12"/>
      <c r="E42" s="5"/>
      <c r="F42" s="37"/>
      <c r="G42" s="5"/>
      <c r="H42" s="5"/>
      <c r="I42" s="37">
        <f t="shared" si="0"/>
        <v>0</v>
      </c>
    </row>
    <row r="43" spans="1:9" s="47" customFormat="1" ht="13.5" customHeight="1" x14ac:dyDescent="0.25">
      <c r="A43" s="9"/>
      <c r="B43" s="45">
        <v>6310</v>
      </c>
      <c r="C43" s="134" t="s">
        <v>265</v>
      </c>
      <c r="D43" s="45"/>
      <c r="E43" s="45" t="s">
        <v>266</v>
      </c>
      <c r="F43" s="46">
        <f>SUM(F44:F44)</f>
        <v>300</v>
      </c>
      <c r="G43" s="9"/>
      <c r="H43" s="9"/>
      <c r="I43" s="46">
        <f>F43</f>
        <v>300</v>
      </c>
    </row>
    <row r="44" spans="1:9" ht="12.75" customHeight="1" x14ac:dyDescent="0.25">
      <c r="A44" s="5"/>
      <c r="B44" s="12">
        <v>3142</v>
      </c>
      <c r="C44" s="140"/>
      <c r="D44" s="117"/>
      <c r="E44" s="5" t="s">
        <v>285</v>
      </c>
      <c r="F44" s="37">
        <v>300</v>
      </c>
      <c r="G44" s="5"/>
      <c r="H44" s="5"/>
      <c r="I44" s="37">
        <f>F44</f>
        <v>300</v>
      </c>
    </row>
    <row r="45" spans="1:9" s="8" customFormat="1" ht="14.25" x14ac:dyDescent="0.25">
      <c r="A45" s="7"/>
      <c r="B45" s="7"/>
      <c r="C45" s="62"/>
      <c r="D45" s="7"/>
      <c r="E45" s="7" t="s">
        <v>79</v>
      </c>
      <c r="F45" s="38">
        <f>SUM(F44:F44)</f>
        <v>300</v>
      </c>
      <c r="G45" s="7"/>
      <c r="H45" s="7"/>
      <c r="I45" s="38">
        <f t="shared" ref="I45" si="4">F45</f>
        <v>300</v>
      </c>
    </row>
    <row r="46" spans="1:9" s="8" customFormat="1" ht="4.5" customHeight="1" x14ac:dyDescent="0.25">
      <c r="A46" s="7"/>
      <c r="B46" s="7"/>
      <c r="C46" s="62"/>
      <c r="D46" s="7"/>
      <c r="E46" s="7"/>
      <c r="F46" s="38"/>
      <c r="G46" s="7"/>
      <c r="H46" s="7"/>
      <c r="I46" s="38"/>
    </row>
    <row r="47" spans="1:9" s="47" customFormat="1" ht="14.25" x14ac:dyDescent="0.25">
      <c r="A47" s="9"/>
      <c r="B47" s="9">
        <v>6051</v>
      </c>
      <c r="C47" s="63" t="s">
        <v>177</v>
      </c>
      <c r="D47" s="9"/>
      <c r="E47" s="9" t="s">
        <v>289</v>
      </c>
      <c r="F47" s="46">
        <f>F48</f>
        <v>494.5</v>
      </c>
      <c r="G47" s="9"/>
      <c r="H47" s="9"/>
      <c r="I47" s="46">
        <f>F47</f>
        <v>494.5</v>
      </c>
    </row>
    <row r="48" spans="1:9" ht="27" x14ac:dyDescent="0.25">
      <c r="A48" s="5"/>
      <c r="B48" s="5">
        <v>3210</v>
      </c>
      <c r="C48" s="48"/>
      <c r="D48" s="5"/>
      <c r="E48" s="5" t="s">
        <v>223</v>
      </c>
      <c r="F48" s="37">
        <v>494.5</v>
      </c>
      <c r="G48" s="5"/>
      <c r="H48" s="5"/>
      <c r="I48" s="46">
        <f t="shared" ref="I48:I51" si="5">F48</f>
        <v>494.5</v>
      </c>
    </row>
    <row r="49" spans="1:9" s="47" customFormat="1" ht="28.5" x14ac:dyDescent="0.25">
      <c r="A49" s="9"/>
      <c r="B49" s="9">
        <v>6052</v>
      </c>
      <c r="C49" s="63" t="s">
        <v>177</v>
      </c>
      <c r="D49" s="9"/>
      <c r="E49" s="9" t="s">
        <v>290</v>
      </c>
      <c r="F49" s="46">
        <f>F50</f>
        <v>483.38</v>
      </c>
      <c r="G49" s="9"/>
      <c r="H49" s="9"/>
      <c r="I49" s="46">
        <f t="shared" si="5"/>
        <v>483.38</v>
      </c>
    </row>
    <row r="50" spans="1:9" ht="27" x14ac:dyDescent="0.25">
      <c r="A50" s="5"/>
      <c r="B50" s="5">
        <v>3210</v>
      </c>
      <c r="C50" s="48"/>
      <c r="D50" s="5"/>
      <c r="E50" s="5" t="s">
        <v>224</v>
      </c>
      <c r="F50" s="37">
        <v>483.38</v>
      </c>
      <c r="G50" s="5"/>
      <c r="H50" s="5"/>
      <c r="I50" s="46">
        <f t="shared" si="5"/>
        <v>483.38</v>
      </c>
    </row>
    <row r="51" spans="1:9" s="8" customFormat="1" ht="14.25" x14ac:dyDescent="0.25">
      <c r="A51" s="7"/>
      <c r="B51" s="7"/>
      <c r="C51" s="62"/>
      <c r="D51" s="7"/>
      <c r="E51" s="7" t="s">
        <v>225</v>
      </c>
      <c r="F51" s="38">
        <f>F47+F49</f>
        <v>977.88</v>
      </c>
      <c r="G51" s="7"/>
      <c r="H51" s="7"/>
      <c r="I51" s="46">
        <f t="shared" si="5"/>
        <v>977.88</v>
      </c>
    </row>
    <row r="52" spans="1:9" s="8" customFormat="1" ht="14.25" hidden="1" x14ac:dyDescent="0.25">
      <c r="A52" s="7"/>
      <c r="B52" s="7"/>
      <c r="C52" s="62"/>
      <c r="D52" s="7"/>
      <c r="E52" s="7"/>
      <c r="F52" s="38"/>
      <c r="G52" s="7"/>
      <c r="H52" s="7"/>
      <c r="I52" s="38"/>
    </row>
    <row r="53" spans="1:9" s="8" customFormat="1" ht="14.25" hidden="1" x14ac:dyDescent="0.25">
      <c r="A53" s="7"/>
      <c r="B53" s="7"/>
      <c r="C53" s="62"/>
      <c r="D53" s="7"/>
      <c r="E53" s="7"/>
      <c r="F53" s="38"/>
      <c r="G53" s="7"/>
      <c r="H53" s="7"/>
      <c r="I53" s="38"/>
    </row>
    <row r="54" spans="1:9" s="8" customFormat="1" ht="14.25" hidden="1" x14ac:dyDescent="0.25">
      <c r="A54" s="7"/>
      <c r="B54" s="7"/>
      <c r="C54" s="62"/>
      <c r="D54" s="7"/>
      <c r="E54" s="7"/>
      <c r="F54" s="38"/>
      <c r="G54" s="7"/>
      <c r="H54" s="7"/>
      <c r="I54" s="38"/>
    </row>
    <row r="55" spans="1:9" s="8" customFormat="1" ht="3" customHeight="1" x14ac:dyDescent="0.25">
      <c r="A55" s="7"/>
      <c r="B55" s="7"/>
      <c r="C55" s="7"/>
      <c r="D55" s="7"/>
      <c r="E55" s="7"/>
      <c r="F55" s="38"/>
      <c r="G55" s="7"/>
      <c r="H55" s="7"/>
      <c r="I55" s="38"/>
    </row>
    <row r="56" spans="1:9" s="8" customFormat="1" ht="3" customHeight="1" x14ac:dyDescent="0.25">
      <c r="A56" s="58"/>
      <c r="B56" s="58"/>
      <c r="C56" s="58"/>
      <c r="D56" s="58"/>
      <c r="E56" s="58"/>
      <c r="F56" s="59"/>
      <c r="G56" s="58"/>
      <c r="H56" s="58"/>
      <c r="I56" s="59"/>
    </row>
    <row r="57" spans="1:9" s="8" customFormat="1" ht="3" customHeight="1" x14ac:dyDescent="0.25">
      <c r="A57" s="58"/>
      <c r="B57" s="58"/>
      <c r="C57" s="58"/>
      <c r="D57" s="58"/>
      <c r="E57" s="58"/>
      <c r="F57" s="59"/>
      <c r="G57" s="58"/>
      <c r="H57" s="58"/>
      <c r="I57" s="59"/>
    </row>
    <row r="58" spans="1:9" s="8" customFormat="1" ht="3" customHeight="1" x14ac:dyDescent="0.25">
      <c r="A58" s="58"/>
      <c r="B58" s="58"/>
      <c r="C58" s="58"/>
      <c r="D58" s="58"/>
      <c r="E58" s="58"/>
      <c r="F58" s="59"/>
      <c r="G58" s="58"/>
      <c r="H58" s="58"/>
      <c r="I58" s="59"/>
    </row>
    <row r="59" spans="1:9" s="8" customFormat="1" ht="3" customHeight="1" x14ac:dyDescent="0.25">
      <c r="A59" s="58"/>
      <c r="B59" s="58"/>
      <c r="C59" s="58"/>
      <c r="D59" s="58"/>
      <c r="E59" s="58"/>
      <c r="F59" s="59"/>
      <c r="G59" s="58"/>
      <c r="H59" s="58"/>
      <c r="I59" s="59"/>
    </row>
    <row r="60" spans="1:9" s="8" customFormat="1" ht="3" customHeight="1" x14ac:dyDescent="0.25">
      <c r="A60" s="58"/>
      <c r="B60" s="58"/>
      <c r="C60" s="58"/>
      <c r="D60" s="58"/>
      <c r="E60" s="58"/>
      <c r="F60" s="59"/>
      <c r="G60" s="58"/>
      <c r="H60" s="58"/>
      <c r="I60" s="59"/>
    </row>
    <row r="61" spans="1:9" s="8" customFormat="1" ht="3" customHeight="1" x14ac:dyDescent="0.25">
      <c r="A61" s="58"/>
      <c r="B61" s="58"/>
      <c r="C61" s="58"/>
      <c r="D61" s="58"/>
      <c r="E61" s="58"/>
      <c r="F61" s="59"/>
      <c r="G61" s="58"/>
      <c r="H61" s="58"/>
      <c r="I61" s="59"/>
    </row>
    <row r="62" spans="1:9" s="8" customFormat="1" ht="3" customHeight="1" x14ac:dyDescent="0.25">
      <c r="A62" s="58"/>
      <c r="B62" s="58"/>
      <c r="C62" s="58"/>
      <c r="D62" s="58"/>
      <c r="E62" s="58"/>
      <c r="F62" s="59"/>
      <c r="G62" s="58"/>
      <c r="H62" s="58"/>
      <c r="I62" s="59"/>
    </row>
    <row r="63" spans="1:9" ht="5.25" customHeight="1" x14ac:dyDescent="0.25">
      <c r="B63" s="60"/>
      <c r="C63" s="60"/>
      <c r="D63" s="60"/>
      <c r="E63" s="60"/>
      <c r="F63" s="61"/>
      <c r="G63" s="60"/>
      <c r="H63" s="60"/>
      <c r="I63" s="61"/>
    </row>
    <row r="64" spans="1:9" x14ac:dyDescent="0.25">
      <c r="A64" s="195" t="s">
        <v>169</v>
      </c>
      <c r="B64" s="195"/>
      <c r="C64" s="195"/>
      <c r="D64" s="195"/>
      <c r="E64" s="195"/>
      <c r="F64" s="195"/>
      <c r="G64" s="195"/>
      <c r="H64" s="195"/>
      <c r="I64" s="195"/>
    </row>
    <row r="65" spans="1:16" s="8" customFormat="1" ht="14.25" customHeight="1" x14ac:dyDescent="0.25">
      <c r="A65" s="195" t="s">
        <v>167</v>
      </c>
      <c r="B65" s="195"/>
      <c r="C65" s="195"/>
      <c r="D65" s="195"/>
      <c r="E65" s="195"/>
      <c r="F65" s="195"/>
      <c r="G65" s="195"/>
      <c r="H65" s="195"/>
      <c r="I65" s="195"/>
      <c r="J65" s="15"/>
      <c r="K65" s="15"/>
      <c r="L65" s="15"/>
      <c r="M65" s="15"/>
      <c r="N65" s="15"/>
      <c r="O65" s="15"/>
      <c r="P65" s="15"/>
    </row>
    <row r="66" spans="1:16" ht="13.5" customHeight="1" x14ac:dyDescent="0.25">
      <c r="A66" s="195" t="s">
        <v>168</v>
      </c>
      <c r="B66" s="195"/>
      <c r="C66" s="195"/>
      <c r="D66" s="195"/>
      <c r="E66" s="195"/>
      <c r="F66" s="195"/>
      <c r="G66" s="195"/>
      <c r="H66" s="195"/>
      <c r="I66" s="195"/>
      <c r="J66" s="15"/>
      <c r="K66" s="15"/>
      <c r="L66" s="15"/>
      <c r="M66" s="15"/>
      <c r="N66" s="15"/>
      <c r="O66" s="15"/>
      <c r="P66" s="15"/>
    </row>
    <row r="67" spans="1:16" ht="5.25" customHeight="1" x14ac:dyDescent="0.25"/>
    <row r="69" spans="1:16" ht="13.5" customHeight="1" x14ac:dyDescent="0.25">
      <c r="A69" s="180" t="s">
        <v>199</v>
      </c>
      <c r="B69" s="180"/>
      <c r="C69" s="180"/>
      <c r="D69" s="180"/>
      <c r="E69" s="180"/>
      <c r="F69" s="180"/>
    </row>
  </sheetData>
  <mergeCells count="20">
    <mergeCell ref="A69:F69"/>
    <mergeCell ref="A8:A10"/>
    <mergeCell ref="A66:I66"/>
    <mergeCell ref="A65:I65"/>
    <mergeCell ref="A64:I64"/>
    <mergeCell ref="E8:E10"/>
    <mergeCell ref="F8:F10"/>
    <mergeCell ref="C18:C22"/>
    <mergeCell ref="B18:B22"/>
    <mergeCell ref="D8:D10"/>
    <mergeCell ref="C8:C10"/>
    <mergeCell ref="I8:I10"/>
    <mergeCell ref="F1:H1"/>
    <mergeCell ref="B8:B10"/>
    <mergeCell ref="H7:I7"/>
    <mergeCell ref="B5:I5"/>
    <mergeCell ref="F2:I2"/>
    <mergeCell ref="F3:I3"/>
    <mergeCell ref="G8:G10"/>
    <mergeCell ref="H8:H10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B1" zoomScale="124" zoomScaleNormal="124" workbookViewId="0">
      <selection activeCell="H19" sqref="H19"/>
    </sheetView>
  </sheetViews>
  <sheetFormatPr defaultRowHeight="11.25" x14ac:dyDescent="0.25"/>
  <cols>
    <col min="1" max="1" width="9.28515625" style="15" hidden="1" customWidth="1"/>
    <col min="2" max="2" width="11.85546875" style="15" customWidth="1"/>
    <col min="3" max="3" width="9.140625" style="15"/>
    <col min="4" max="4" width="11.140625" style="15" customWidth="1"/>
    <col min="5" max="5" width="33.42578125" style="15" customWidth="1"/>
    <col min="6" max="6" width="32.85546875" style="15" customWidth="1"/>
    <col min="7" max="8" width="9.85546875" style="15" customWidth="1"/>
    <col min="9" max="16384" width="9.140625" style="15"/>
  </cols>
  <sheetData>
    <row r="1" spans="1:9" ht="9.75" customHeight="1" x14ac:dyDescent="0.25">
      <c r="E1" s="71"/>
      <c r="F1" s="176" t="s">
        <v>84</v>
      </c>
      <c r="G1" s="176"/>
      <c r="H1" s="176"/>
    </row>
    <row r="2" spans="1:9" ht="9.75" customHeight="1" x14ac:dyDescent="0.25">
      <c r="E2" s="71"/>
      <c r="F2" s="176" t="s">
        <v>228</v>
      </c>
      <c r="G2" s="176"/>
      <c r="H2" s="176"/>
    </row>
    <row r="3" spans="1:9" ht="9.75" customHeight="1" x14ac:dyDescent="0.25">
      <c r="E3" s="71"/>
      <c r="F3" s="176" t="s">
        <v>197</v>
      </c>
      <c r="G3" s="176"/>
      <c r="H3" s="176"/>
    </row>
    <row r="4" spans="1:9" ht="8.25" customHeight="1" x14ac:dyDescent="0.25"/>
    <row r="5" spans="1:9" hidden="1" x14ac:dyDescent="0.25"/>
    <row r="6" spans="1:9" hidden="1" x14ac:dyDescent="0.25"/>
    <row r="7" spans="1:9" ht="15" x14ac:dyDescent="0.25">
      <c r="A7" s="185" t="s">
        <v>172</v>
      </c>
      <c r="B7" s="185"/>
      <c r="C7" s="185"/>
      <c r="D7" s="185"/>
      <c r="E7" s="185"/>
      <c r="F7" s="185"/>
      <c r="G7" s="185"/>
      <c r="H7" s="185"/>
    </row>
    <row r="8" spans="1:9" ht="15" x14ac:dyDescent="0.25">
      <c r="A8" s="185" t="s">
        <v>213</v>
      </c>
      <c r="B8" s="185"/>
      <c r="C8" s="185"/>
      <c r="D8" s="185"/>
      <c r="E8" s="185"/>
      <c r="F8" s="185"/>
      <c r="G8" s="185"/>
      <c r="H8" s="185"/>
    </row>
    <row r="9" spans="1:9" ht="6.75" customHeight="1" x14ac:dyDescent="0.25"/>
    <row r="11" spans="1:9" x14ac:dyDescent="0.25">
      <c r="G11" s="197" t="s">
        <v>90</v>
      </c>
      <c r="H11" s="197"/>
    </row>
    <row r="12" spans="1:9" s="149" customFormat="1" ht="75" customHeight="1" x14ac:dyDescent="0.25">
      <c r="A12" s="155"/>
      <c r="B12" s="146" t="s">
        <v>230</v>
      </c>
      <c r="C12" s="146" t="s">
        <v>231</v>
      </c>
      <c r="D12" s="146" t="s">
        <v>232</v>
      </c>
      <c r="E12" s="146" t="s">
        <v>229</v>
      </c>
      <c r="F12" s="147" t="s">
        <v>171</v>
      </c>
      <c r="G12" s="148" t="s">
        <v>3</v>
      </c>
      <c r="H12" s="147" t="s">
        <v>4</v>
      </c>
      <c r="I12" s="147" t="s">
        <v>170</v>
      </c>
    </row>
    <row r="13" spans="1:9" ht="24.75" customHeight="1" x14ac:dyDescent="0.25">
      <c r="A13" s="122"/>
      <c r="B13" s="122"/>
      <c r="C13" s="122"/>
      <c r="D13" s="22"/>
      <c r="E13" s="23" t="s">
        <v>247</v>
      </c>
      <c r="F13" s="39"/>
      <c r="G13" s="39">
        <f>SUM(G14:G21)</f>
        <v>2915.2</v>
      </c>
      <c r="H13" s="39">
        <f t="shared" ref="H13:I13" si="0">SUM(H14:H21)</f>
        <v>3855.24</v>
      </c>
      <c r="I13" s="39">
        <f t="shared" si="0"/>
        <v>6770.44</v>
      </c>
    </row>
    <row r="14" spans="1:9" ht="34.5" customHeight="1" x14ac:dyDescent="0.25">
      <c r="A14" s="156"/>
      <c r="B14" s="156"/>
      <c r="C14" s="158" t="s">
        <v>233</v>
      </c>
      <c r="D14" s="159" t="s">
        <v>234</v>
      </c>
      <c r="E14" s="23"/>
      <c r="F14" s="23" t="s">
        <v>214</v>
      </c>
      <c r="G14" s="39">
        <v>373</v>
      </c>
      <c r="H14" s="39"/>
      <c r="I14" s="39">
        <f t="shared" ref="I14:I21" si="1">G14+H14</f>
        <v>373</v>
      </c>
    </row>
    <row r="15" spans="1:9" ht="34.5" customHeight="1" x14ac:dyDescent="0.25">
      <c r="A15" s="156"/>
      <c r="B15" s="156"/>
      <c r="C15" s="158" t="s">
        <v>235</v>
      </c>
      <c r="D15" s="159" t="s">
        <v>238</v>
      </c>
      <c r="E15" s="23"/>
      <c r="F15" s="23" t="s">
        <v>215</v>
      </c>
      <c r="G15" s="39"/>
      <c r="H15" s="39">
        <v>52</v>
      </c>
      <c r="I15" s="39">
        <f t="shared" si="1"/>
        <v>52</v>
      </c>
    </row>
    <row r="16" spans="1:9" ht="39" customHeight="1" x14ac:dyDescent="0.25">
      <c r="A16" s="156"/>
      <c r="B16" s="156"/>
      <c r="C16" s="158" t="s">
        <v>236</v>
      </c>
      <c r="D16" s="159" t="s">
        <v>238</v>
      </c>
      <c r="E16" s="23"/>
      <c r="F16" s="23" t="s">
        <v>218</v>
      </c>
      <c r="G16" s="39">
        <v>100</v>
      </c>
      <c r="H16" s="39">
        <v>300</v>
      </c>
      <c r="I16" s="39">
        <f t="shared" si="1"/>
        <v>400</v>
      </c>
    </row>
    <row r="17" spans="1:9" ht="36.75" customHeight="1" x14ac:dyDescent="0.25">
      <c r="A17" s="156"/>
      <c r="B17" s="156"/>
      <c r="C17" s="156" t="s">
        <v>237</v>
      </c>
      <c r="D17" s="156" t="s">
        <v>239</v>
      </c>
      <c r="E17" s="23"/>
      <c r="F17" s="23" t="s">
        <v>195</v>
      </c>
      <c r="G17" s="39">
        <v>280</v>
      </c>
      <c r="H17" s="39"/>
      <c r="I17" s="39">
        <f t="shared" si="1"/>
        <v>280</v>
      </c>
    </row>
    <row r="18" spans="1:9" ht="22.5" x14ac:dyDescent="0.25">
      <c r="A18" s="156"/>
      <c r="B18" s="156"/>
      <c r="C18" s="156" t="s">
        <v>296</v>
      </c>
      <c r="D18" s="156" t="s">
        <v>240</v>
      </c>
      <c r="E18" s="23"/>
      <c r="F18" s="23" t="s">
        <v>212</v>
      </c>
      <c r="G18" s="39">
        <v>108</v>
      </c>
      <c r="H18" s="39"/>
      <c r="I18" s="39">
        <f t="shared" si="1"/>
        <v>108</v>
      </c>
    </row>
    <row r="19" spans="1:9" ht="42" customHeight="1" x14ac:dyDescent="0.25">
      <c r="A19" s="156"/>
      <c r="B19" s="156"/>
      <c r="C19" s="169" t="s">
        <v>294</v>
      </c>
      <c r="D19" s="169" t="s">
        <v>295</v>
      </c>
      <c r="E19" s="23"/>
      <c r="F19" s="23" t="s">
        <v>241</v>
      </c>
      <c r="G19" s="39">
        <v>1554.2</v>
      </c>
      <c r="H19" s="39">
        <v>3503.24</v>
      </c>
      <c r="I19" s="39">
        <f t="shared" si="1"/>
        <v>5057.4399999999996</v>
      </c>
    </row>
    <row r="20" spans="1:9" ht="35.25" customHeight="1" x14ac:dyDescent="0.25">
      <c r="A20" s="156"/>
      <c r="B20" s="156"/>
      <c r="C20" s="156" t="s">
        <v>242</v>
      </c>
      <c r="D20" s="156" t="s">
        <v>243</v>
      </c>
      <c r="E20" s="23"/>
      <c r="F20" s="23" t="s">
        <v>244</v>
      </c>
      <c r="G20" s="39">
        <v>200</v>
      </c>
      <c r="H20" s="39"/>
      <c r="I20" s="39">
        <f t="shared" si="1"/>
        <v>200</v>
      </c>
    </row>
    <row r="21" spans="1:9" ht="46.5" customHeight="1" x14ac:dyDescent="0.25">
      <c r="A21" s="23"/>
      <c r="B21" s="157"/>
      <c r="C21" s="23">
        <v>7410</v>
      </c>
      <c r="D21" s="156" t="s">
        <v>246</v>
      </c>
      <c r="E21" s="23"/>
      <c r="F21" s="23" t="s">
        <v>245</v>
      </c>
      <c r="G21" s="39">
        <v>300</v>
      </c>
      <c r="H21" s="39"/>
      <c r="I21" s="39">
        <f t="shared" si="1"/>
        <v>300</v>
      </c>
    </row>
    <row r="22" spans="1:9" ht="28.5" hidden="1" customHeight="1" x14ac:dyDescent="0.25">
      <c r="A22" s="150"/>
      <c r="B22" s="151">
        <v>240604</v>
      </c>
      <c r="C22" s="152">
        <v>540</v>
      </c>
      <c r="D22" s="145"/>
      <c r="E22" s="145" t="s">
        <v>191</v>
      </c>
      <c r="F22" s="153"/>
      <c r="G22" s="153"/>
      <c r="H22" s="154">
        <f>F22+G22</f>
        <v>0</v>
      </c>
    </row>
    <row r="23" spans="1:9" ht="22.5" hidden="1" x14ac:dyDescent="0.25">
      <c r="A23" s="41"/>
      <c r="B23" s="131" t="s">
        <v>49</v>
      </c>
      <c r="C23" s="132">
        <v>1090</v>
      </c>
      <c r="D23" s="23"/>
      <c r="E23" s="23" t="s">
        <v>173</v>
      </c>
      <c r="F23" s="39"/>
      <c r="G23" s="39"/>
      <c r="H23" s="40">
        <f>F23+G23</f>
        <v>0</v>
      </c>
    </row>
    <row r="24" spans="1:9" ht="82.5" hidden="1" customHeight="1" thickBot="1" x14ac:dyDescent="0.3">
      <c r="A24" s="67">
        <v>250911</v>
      </c>
      <c r="B24" s="133"/>
      <c r="C24" s="133"/>
      <c r="D24" s="68" t="s">
        <v>67</v>
      </c>
      <c r="E24" s="68"/>
      <c r="F24" s="69"/>
      <c r="G24" s="69"/>
      <c r="H24" s="70">
        <f>F24+G24</f>
        <v>0</v>
      </c>
    </row>
    <row r="28" spans="1:9" ht="13.5" x14ac:dyDescent="0.25">
      <c r="A28" s="180" t="s">
        <v>199</v>
      </c>
      <c r="B28" s="180"/>
      <c r="C28" s="180"/>
      <c r="D28" s="180"/>
      <c r="E28" s="180"/>
      <c r="F28" s="180"/>
    </row>
    <row r="29" spans="1:9" ht="13.5" x14ac:dyDescent="0.25">
      <c r="A29" s="186"/>
      <c r="B29" s="186"/>
      <c r="C29" s="186"/>
      <c r="D29" s="186"/>
      <c r="E29" s="186"/>
      <c r="F29" s="186"/>
      <c r="G29" s="186"/>
      <c r="H29" s="186"/>
    </row>
  </sheetData>
  <mergeCells count="8">
    <mergeCell ref="A29:H29"/>
    <mergeCell ref="A28:F28"/>
    <mergeCell ref="G11:H11"/>
    <mergeCell ref="F1:H1"/>
    <mergeCell ref="F2:H2"/>
    <mergeCell ref="F3:H3"/>
    <mergeCell ref="A7:H7"/>
    <mergeCell ref="A8:H8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cp:lastPrinted>2016-12-16T12:33:08Z</cp:lastPrinted>
  <dcterms:created xsi:type="dcterms:W3CDTF">2012-01-01T19:26:23Z</dcterms:created>
  <dcterms:modified xsi:type="dcterms:W3CDTF">2016-12-21T17:02:13Z</dcterms:modified>
</cp:coreProperties>
</file>