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nev\Documents\СЕСІЇ\18 сесія\"/>
    </mc:Choice>
  </mc:AlternateContent>
  <bookViews>
    <workbookView xWindow="0" yWindow="0" windowWidth="27615" windowHeight="8070" activeTab="4"/>
  </bookViews>
  <sheets>
    <sheet name="додаток 1" sheetId="1" r:id="rId1"/>
    <sheet name="додаток 2" sheetId="10" r:id="rId2"/>
    <sheet name="додаток 3" sheetId="2" r:id="rId3"/>
    <sheet name="додаток 4" sheetId="4" r:id="rId4"/>
    <sheet name="додаток 5" sheetId="7" r:id="rId5"/>
  </sheets>
  <externalReferences>
    <externalReference r:id="rId6"/>
    <externalReference r:id="rId7"/>
  </externalReferences>
  <calcPr calcId="162913"/>
</workbook>
</file>

<file path=xl/calcChain.xml><?xml version="1.0" encoding="utf-8"?>
<calcChain xmlns="http://schemas.openxmlformats.org/spreadsheetml/2006/main">
  <c r="J63" i="2" l="1"/>
  <c r="J64" i="2"/>
  <c r="P64" i="2" s="1"/>
  <c r="C20" i="4"/>
  <c r="D20" i="4"/>
  <c r="E63" i="2"/>
  <c r="O57" i="2"/>
  <c r="N57" i="2" s="1"/>
  <c r="O17" i="2"/>
  <c r="O29" i="2"/>
  <c r="N29" i="2" s="1"/>
  <c r="I89" i="7"/>
  <c r="I88" i="7" s="1"/>
  <c r="I90" i="7" s="1"/>
  <c r="F88" i="7"/>
  <c r="O61" i="2" s="1"/>
  <c r="N61" i="2" s="1"/>
  <c r="J61" i="2" s="1"/>
  <c r="I86" i="7"/>
  <c r="F85" i="7"/>
  <c r="I85" i="7" s="1"/>
  <c r="I84" i="7"/>
  <c r="I83" i="7"/>
  <c r="F82" i="7"/>
  <c r="I82" i="7" s="1"/>
  <c r="I81" i="7"/>
  <c r="I80" i="7"/>
  <c r="I79" i="7"/>
  <c r="F78" i="7"/>
  <c r="F87" i="7" s="1"/>
  <c r="I87" i="7" s="1"/>
  <c r="F76" i="7"/>
  <c r="I76" i="7" s="1"/>
  <c r="I75" i="7"/>
  <c r="I74" i="7"/>
  <c r="F73" i="7"/>
  <c r="I73" i="7" s="1"/>
  <c r="I72" i="7"/>
  <c r="I70" i="7"/>
  <c r="F69" i="7"/>
  <c r="I69" i="7" s="1"/>
  <c r="I68" i="7"/>
  <c r="I67" i="7"/>
  <c r="F66" i="7"/>
  <c r="I66" i="7" s="1"/>
  <c r="I65" i="7"/>
  <c r="I64" i="7"/>
  <c r="F64" i="7"/>
  <c r="I63" i="7"/>
  <c r="I62" i="7" s="1"/>
  <c r="F62" i="7"/>
  <c r="I61" i="7"/>
  <c r="I60" i="7"/>
  <c r="I59" i="7"/>
  <c r="I58" i="7"/>
  <c r="F57" i="7"/>
  <c r="F71" i="7" s="1"/>
  <c r="I71" i="7" s="1"/>
  <c r="I54" i="7"/>
  <c r="I53" i="7"/>
  <c r="F52" i="7"/>
  <c r="I52" i="7" s="1"/>
  <c r="I51" i="7"/>
  <c r="F50" i="7"/>
  <c r="I50" i="7" s="1"/>
  <c r="I49" i="7"/>
  <c r="F48" i="7"/>
  <c r="I48" i="7" s="1"/>
  <c r="F47" i="7"/>
  <c r="I47" i="7" s="1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29" i="7"/>
  <c r="F28" i="7"/>
  <c r="I28" i="7" s="1"/>
  <c r="I30" i="7" s="1"/>
  <c r="I25" i="7"/>
  <c r="I24" i="7"/>
  <c r="I23" i="7"/>
  <c r="F22" i="7"/>
  <c r="I22" i="7" s="1"/>
  <c r="I21" i="7"/>
  <c r="I20" i="7"/>
  <c r="F19" i="7"/>
  <c r="I19" i="7" s="1"/>
  <c r="I18" i="7"/>
  <c r="I17" i="7"/>
  <c r="I16" i="7"/>
  <c r="I15" i="7" s="1"/>
  <c r="F15" i="7"/>
  <c r="I14" i="7"/>
  <c r="I13" i="7"/>
  <c r="F12" i="7"/>
  <c r="I12" i="7" s="1"/>
  <c r="P67" i="2"/>
  <c r="O67" i="2"/>
  <c r="N67" i="2"/>
  <c r="M67" i="2"/>
  <c r="L67" i="2"/>
  <c r="K67" i="2"/>
  <c r="J67" i="2"/>
  <c r="H67" i="2"/>
  <c r="G67" i="2"/>
  <c r="E67" i="2"/>
  <c r="N62" i="2"/>
  <c r="J62" i="2" s="1"/>
  <c r="E62" i="2"/>
  <c r="E61" i="2"/>
  <c r="N60" i="2"/>
  <c r="J60" i="2" s="1"/>
  <c r="E60" i="2"/>
  <c r="M59" i="2"/>
  <c r="L59" i="2"/>
  <c r="K59" i="2"/>
  <c r="I59" i="2"/>
  <c r="H59" i="2"/>
  <c r="G59" i="2"/>
  <c r="F59" i="2"/>
  <c r="E57" i="2"/>
  <c r="M56" i="2"/>
  <c r="L56" i="2"/>
  <c r="K56" i="2"/>
  <c r="H56" i="2"/>
  <c r="G56" i="2"/>
  <c r="F56" i="2"/>
  <c r="E56" i="2"/>
  <c r="N54" i="2"/>
  <c r="J54" i="2" s="1"/>
  <c r="E54" i="2"/>
  <c r="P54" i="2" s="1"/>
  <c r="J53" i="2"/>
  <c r="P53" i="2" s="1"/>
  <c r="O52" i="2"/>
  <c r="M52" i="2"/>
  <c r="L52" i="2"/>
  <c r="K52" i="2"/>
  <c r="H52" i="2"/>
  <c r="G52" i="2"/>
  <c r="F52" i="2"/>
  <c r="E50" i="2"/>
  <c r="P50" i="2" s="1"/>
  <c r="P49" i="2" s="1"/>
  <c r="O49" i="2"/>
  <c r="N49" i="2"/>
  <c r="M49" i="2"/>
  <c r="L49" i="2"/>
  <c r="K49" i="2"/>
  <c r="J49" i="2"/>
  <c r="H49" i="2"/>
  <c r="G49" i="2"/>
  <c r="F49" i="2"/>
  <c r="E49" i="2"/>
  <c r="E47" i="2"/>
  <c r="P46" i="2"/>
  <c r="E46" i="2"/>
  <c r="M45" i="2"/>
  <c r="L45" i="2"/>
  <c r="K45" i="2"/>
  <c r="H45" i="2"/>
  <c r="G45" i="2"/>
  <c r="F45" i="2"/>
  <c r="E45" i="2"/>
  <c r="E43" i="2"/>
  <c r="P43" i="2" s="1"/>
  <c r="P42" i="2" s="1"/>
  <c r="O42" i="2"/>
  <c r="N42" i="2"/>
  <c r="M42" i="2"/>
  <c r="L42" i="2"/>
  <c r="K42" i="2"/>
  <c r="J42" i="2"/>
  <c r="H42" i="2"/>
  <c r="G42" i="2"/>
  <c r="F42" i="2"/>
  <c r="O40" i="2"/>
  <c r="N40" i="2"/>
  <c r="J40" i="2" s="1"/>
  <c r="O39" i="2"/>
  <c r="N39" i="2"/>
  <c r="M39" i="2"/>
  <c r="L39" i="2"/>
  <c r="K39" i="2"/>
  <c r="H39" i="2"/>
  <c r="G39" i="2"/>
  <c r="E39" i="2"/>
  <c r="E37" i="2"/>
  <c r="P37" i="2" s="1"/>
  <c r="P36" i="2" s="1"/>
  <c r="O36" i="2"/>
  <c r="N36" i="2"/>
  <c r="M36" i="2"/>
  <c r="L36" i="2"/>
  <c r="K36" i="2"/>
  <c r="J36" i="2"/>
  <c r="H36" i="2"/>
  <c r="G36" i="2"/>
  <c r="F36" i="2"/>
  <c r="E36" i="2"/>
  <c r="E34" i="2"/>
  <c r="E33" i="2" s="1"/>
  <c r="M33" i="2"/>
  <c r="L33" i="2"/>
  <c r="K33" i="2"/>
  <c r="H33" i="2"/>
  <c r="G33" i="2"/>
  <c r="F33" i="2"/>
  <c r="E31" i="2"/>
  <c r="E30" i="2"/>
  <c r="E29" i="2"/>
  <c r="E25" i="2" s="1"/>
  <c r="N27" i="2"/>
  <c r="J27" i="2"/>
  <c r="P27" i="2" s="1"/>
  <c r="N26" i="2"/>
  <c r="J26" i="2"/>
  <c r="M25" i="2"/>
  <c r="L25" i="2"/>
  <c r="K25" i="2"/>
  <c r="I25" i="2"/>
  <c r="I65" i="2" s="1"/>
  <c r="H25" i="2"/>
  <c r="G25" i="2"/>
  <c r="F25" i="2"/>
  <c r="E23" i="2"/>
  <c r="P23" i="2" s="1"/>
  <c r="F22" i="2"/>
  <c r="K21" i="2"/>
  <c r="J21" i="2" s="1"/>
  <c r="J19" i="2" s="1"/>
  <c r="F21" i="2"/>
  <c r="E21" i="2" s="1"/>
  <c r="E20" i="2"/>
  <c r="P20" i="2" s="1"/>
  <c r="O19" i="2"/>
  <c r="N19" i="2"/>
  <c r="M19" i="2"/>
  <c r="L19" i="2"/>
  <c r="H19" i="2"/>
  <c r="G19" i="2"/>
  <c r="N17" i="2"/>
  <c r="J17" i="2" s="1"/>
  <c r="J16" i="2" s="1"/>
  <c r="E17" i="2"/>
  <c r="E16" i="2" s="1"/>
  <c r="O16" i="2"/>
  <c r="M16" i="2"/>
  <c r="L16" i="2"/>
  <c r="K16" i="2"/>
  <c r="H16" i="2"/>
  <c r="G16" i="2"/>
  <c r="F16" i="2"/>
  <c r="E14" i="2"/>
  <c r="E13" i="2" s="1"/>
  <c r="M13" i="2"/>
  <c r="M65" i="2" s="1"/>
  <c r="M69" i="2" s="1"/>
  <c r="L13" i="2"/>
  <c r="K13" i="2"/>
  <c r="H13" i="2"/>
  <c r="G13" i="2"/>
  <c r="F13" i="2"/>
  <c r="C36" i="10"/>
  <c r="F35" i="10"/>
  <c r="E35" i="10"/>
  <c r="D35" i="10"/>
  <c r="C35" i="10"/>
  <c r="F33" i="10"/>
  <c r="E33" i="10"/>
  <c r="D33" i="10"/>
  <c r="C33" i="10"/>
  <c r="C31" i="10"/>
  <c r="C30" i="10"/>
  <c r="F29" i="10"/>
  <c r="E29" i="10"/>
  <c r="D29" i="10"/>
  <c r="C26" i="10"/>
  <c r="C24" i="10"/>
  <c r="C23" i="10"/>
  <c r="F22" i="10"/>
  <c r="E22" i="10"/>
  <c r="D22" i="10"/>
  <c r="C22" i="10"/>
  <c r="C21" i="10"/>
  <c r="F20" i="10"/>
  <c r="E20" i="10"/>
  <c r="D20" i="10"/>
  <c r="C20" i="10"/>
  <c r="C19" i="10"/>
  <c r="C18" i="10"/>
  <c r="F17" i="10"/>
  <c r="E17" i="10"/>
  <c r="D17" i="10"/>
  <c r="C17" i="10" s="1"/>
  <c r="D12" i="1"/>
  <c r="E12" i="1"/>
  <c r="F12" i="1"/>
  <c r="C13" i="1"/>
  <c r="E15" i="1"/>
  <c r="E14" i="1" s="1"/>
  <c r="F15" i="1"/>
  <c r="F14" i="1" s="1"/>
  <c r="D16" i="1"/>
  <c r="D17" i="1"/>
  <c r="C17" i="1" s="1"/>
  <c r="E19" i="1"/>
  <c r="E18" i="1" s="1"/>
  <c r="F19" i="1"/>
  <c r="F18" i="1" s="1"/>
  <c r="C20" i="1"/>
  <c r="D21" i="1"/>
  <c r="D22" i="1"/>
  <c r="C22" i="1" s="1"/>
  <c r="D23" i="1"/>
  <c r="C23" i="1" s="1"/>
  <c r="E24" i="1"/>
  <c r="F24" i="1"/>
  <c r="D25" i="1"/>
  <c r="C26" i="1"/>
  <c r="D27" i="1"/>
  <c r="C27" i="1" s="1"/>
  <c r="C28" i="1"/>
  <c r="C29" i="1"/>
  <c r="D31" i="1"/>
  <c r="E31" i="1"/>
  <c r="F31" i="1"/>
  <c r="C32" i="1"/>
  <c r="C33" i="1"/>
  <c r="C34" i="1"/>
  <c r="C35" i="1"/>
  <c r="C36" i="1"/>
  <c r="C37" i="1"/>
  <c r="C38" i="1"/>
  <c r="C39" i="1"/>
  <c r="C40" i="1"/>
  <c r="C41" i="1"/>
  <c r="D42" i="1"/>
  <c r="E42" i="1"/>
  <c r="C42" i="1" s="1"/>
  <c r="F42" i="1"/>
  <c r="C43" i="1"/>
  <c r="D44" i="1"/>
  <c r="E44" i="1"/>
  <c r="F44" i="1"/>
  <c r="C45" i="1"/>
  <c r="C46" i="1"/>
  <c r="C47" i="1"/>
  <c r="D49" i="1"/>
  <c r="D48" i="1" s="1"/>
  <c r="E49" i="1"/>
  <c r="E48" i="1" s="1"/>
  <c r="F49" i="1"/>
  <c r="F48" i="1" s="1"/>
  <c r="C50" i="1"/>
  <c r="C51" i="1"/>
  <c r="C52" i="1"/>
  <c r="D55" i="1"/>
  <c r="D54" i="1" s="1"/>
  <c r="E55" i="1"/>
  <c r="E54" i="1" s="1"/>
  <c r="F55" i="1"/>
  <c r="F54" i="1" s="1"/>
  <c r="C56" i="1"/>
  <c r="C57" i="1"/>
  <c r="D57" i="1"/>
  <c r="C58" i="1"/>
  <c r="C59" i="1"/>
  <c r="C60" i="1"/>
  <c r="D60" i="1"/>
  <c r="C61" i="1"/>
  <c r="C62" i="1"/>
  <c r="C63" i="1"/>
  <c r="D64" i="1"/>
  <c r="E64" i="1"/>
  <c r="F64" i="1"/>
  <c r="C65" i="1"/>
  <c r="C66" i="1"/>
  <c r="D67" i="1"/>
  <c r="C67" i="1" s="1"/>
  <c r="E67" i="1"/>
  <c r="F67" i="1"/>
  <c r="C68" i="1"/>
  <c r="C69" i="1"/>
  <c r="D69" i="1"/>
  <c r="D71" i="1"/>
  <c r="D70" i="1" s="1"/>
  <c r="E71" i="1"/>
  <c r="F71" i="1"/>
  <c r="F70" i="1" s="1"/>
  <c r="C72" i="1"/>
  <c r="C73" i="1"/>
  <c r="C74" i="1"/>
  <c r="C75" i="1"/>
  <c r="D76" i="1"/>
  <c r="E76" i="1"/>
  <c r="C76" i="1" s="1"/>
  <c r="F76" i="1"/>
  <c r="C77" i="1"/>
  <c r="C78" i="1"/>
  <c r="D79" i="1"/>
  <c r="E79" i="1"/>
  <c r="F79" i="1"/>
  <c r="C80" i="1"/>
  <c r="D81" i="1"/>
  <c r="E81" i="1"/>
  <c r="F81" i="1"/>
  <c r="C82" i="1"/>
  <c r="C83" i="1"/>
  <c r="D85" i="1"/>
  <c r="E85" i="1"/>
  <c r="F85" i="1" s="1"/>
  <c r="P21" i="2" l="1"/>
  <c r="D19" i="1"/>
  <c r="C19" i="1" s="1"/>
  <c r="D15" i="1"/>
  <c r="O30" i="2"/>
  <c r="N30" i="2" s="1"/>
  <c r="J30" i="2" s="1"/>
  <c r="C85" i="1"/>
  <c r="C79" i="1"/>
  <c r="C71" i="1"/>
  <c r="E70" i="1"/>
  <c r="C64" i="1"/>
  <c r="E53" i="1"/>
  <c r="C49" i="1"/>
  <c r="C44" i="1"/>
  <c r="F30" i="1"/>
  <c r="D30" i="1"/>
  <c r="D24" i="1"/>
  <c r="C24" i="1" s="1"/>
  <c r="C16" i="1"/>
  <c r="C29" i="10"/>
  <c r="H65" i="2"/>
  <c r="H69" i="2" s="1"/>
  <c r="K19" i="2"/>
  <c r="K65" i="2" s="1"/>
  <c r="K69" i="2" s="1"/>
  <c r="F19" i="2"/>
  <c r="P60" i="2"/>
  <c r="P59" i="2" s="1"/>
  <c r="O31" i="2"/>
  <c r="N31" i="2" s="1"/>
  <c r="J31" i="2" s="1"/>
  <c r="O14" i="2"/>
  <c r="O28" i="2"/>
  <c r="J28" i="2" s="1"/>
  <c r="P28" i="2" s="1"/>
  <c r="O34" i="2"/>
  <c r="N34" i="2" s="1"/>
  <c r="J34" i="2" s="1"/>
  <c r="J33" i="2" s="1"/>
  <c r="O47" i="2"/>
  <c r="O45" i="2" s="1"/>
  <c r="E59" i="2"/>
  <c r="P63" i="2"/>
  <c r="G65" i="2"/>
  <c r="G69" i="2" s="1"/>
  <c r="L65" i="2"/>
  <c r="L69" i="2" s="1"/>
  <c r="P62" i="2"/>
  <c r="F90" i="7"/>
  <c r="C81" i="1"/>
  <c r="F65" i="2"/>
  <c r="O25" i="2"/>
  <c r="J29" i="2"/>
  <c r="J25" i="2" s="1"/>
  <c r="P31" i="2"/>
  <c r="O59" i="2"/>
  <c r="C31" i="1"/>
  <c r="P61" i="2"/>
  <c r="F55" i="7"/>
  <c r="I55" i="7" s="1"/>
  <c r="F30" i="7"/>
  <c r="I57" i="7"/>
  <c r="I78" i="7"/>
  <c r="F26" i="7"/>
  <c r="F32" i="7"/>
  <c r="P30" i="2"/>
  <c r="P52" i="2"/>
  <c r="J57" i="2"/>
  <c r="J56" i="2" s="1"/>
  <c r="N56" i="2"/>
  <c r="J39" i="2"/>
  <c r="P40" i="2"/>
  <c r="P39" i="2" s="1"/>
  <c r="P57" i="2"/>
  <c r="P56" i="2" s="1"/>
  <c r="J59" i="2"/>
  <c r="N33" i="2"/>
  <c r="P17" i="2"/>
  <c r="P16" i="2" s="1"/>
  <c r="E22" i="2"/>
  <c r="P22" i="2" s="1"/>
  <c r="N28" i="2"/>
  <c r="N25" i="2" s="1"/>
  <c r="E42" i="2"/>
  <c r="N47" i="2"/>
  <c r="E52" i="2"/>
  <c r="J52" i="2"/>
  <c r="N52" i="2"/>
  <c r="P26" i="2"/>
  <c r="N16" i="2"/>
  <c r="E19" i="2"/>
  <c r="P19" i="2" s="1"/>
  <c r="O33" i="2"/>
  <c r="O56" i="2"/>
  <c r="N59" i="2"/>
  <c r="D18" i="1"/>
  <c r="C18" i="1" s="1"/>
  <c r="F53" i="1"/>
  <c r="C48" i="1"/>
  <c r="F11" i="1"/>
  <c r="F84" i="1" s="1"/>
  <c r="D53" i="1"/>
  <c r="C53" i="1" s="1"/>
  <c r="C54" i="1"/>
  <c r="D14" i="1"/>
  <c r="C14" i="1" s="1"/>
  <c r="C15" i="1"/>
  <c r="C70" i="1"/>
  <c r="C55" i="1"/>
  <c r="C25" i="1"/>
  <c r="C12" i="1"/>
  <c r="E30" i="1"/>
  <c r="E11" i="1" s="1"/>
  <c r="E84" i="1" s="1"/>
  <c r="C21" i="1"/>
  <c r="I32" i="7" l="1"/>
  <c r="O41" i="2"/>
  <c r="N14" i="2"/>
  <c r="O13" i="2"/>
  <c r="O65" i="2" s="1"/>
  <c r="O69" i="2" s="1"/>
  <c r="D11" i="1"/>
  <c r="F11" i="7"/>
  <c r="I11" i="7" s="1"/>
  <c r="P29" i="2"/>
  <c r="P25" i="2" s="1"/>
  <c r="I26" i="7"/>
  <c r="N45" i="2"/>
  <c r="J47" i="2"/>
  <c r="E65" i="2"/>
  <c r="P34" i="2"/>
  <c r="P33" i="2" s="1"/>
  <c r="C30" i="1"/>
  <c r="D84" i="1"/>
  <c r="C11" i="1"/>
  <c r="C84" i="1" s="1"/>
  <c r="J14" i="2" l="1"/>
  <c r="N13" i="2"/>
  <c r="N65" i="2" s="1"/>
  <c r="N69" i="2" s="1"/>
  <c r="E69" i="2"/>
  <c r="D27" i="10"/>
  <c r="J45" i="2"/>
  <c r="P47" i="2"/>
  <c r="P45" i="2" s="1"/>
  <c r="J13" i="2" l="1"/>
  <c r="J65" i="2" s="1"/>
  <c r="J69" i="2" s="1"/>
  <c r="P14" i="2"/>
  <c r="P13" i="2" s="1"/>
  <c r="P65" i="2"/>
  <c r="P69" i="2" s="1"/>
  <c r="E27" i="10"/>
  <c r="D34" i="10"/>
  <c r="D25" i="10"/>
  <c r="D32" i="10" l="1"/>
  <c r="D28" i="10" s="1"/>
  <c r="E25" i="10"/>
  <c r="E16" i="10" s="1"/>
  <c r="E15" i="10" s="1"/>
  <c r="F27" i="10"/>
  <c r="F25" i="10" s="1"/>
  <c r="F16" i="10" s="1"/>
  <c r="F15" i="10" s="1"/>
  <c r="E34" i="10"/>
  <c r="D16" i="10"/>
  <c r="D15" i="10" s="1"/>
  <c r="C25" i="10"/>
  <c r="C16" i="10" s="1"/>
  <c r="C15" i="10" s="1"/>
  <c r="C27" i="10"/>
  <c r="G20" i="4"/>
  <c r="E32" i="10" l="1"/>
  <c r="E28" i="10" s="1"/>
  <c r="F34" i="10"/>
  <c r="F32" i="10" s="1"/>
  <c r="F28" i="10" s="1"/>
  <c r="C34" i="10"/>
  <c r="C32" i="10" s="1"/>
  <c r="C28" i="10" s="1"/>
  <c r="F20" i="4"/>
  <c r="E20" i="4"/>
</calcChain>
</file>

<file path=xl/sharedStrings.xml><?xml version="1.0" encoding="utf-8"?>
<sst xmlns="http://schemas.openxmlformats.org/spreadsheetml/2006/main" count="386" uniqueCount="298">
  <si>
    <t>Додаток № 1</t>
  </si>
  <si>
    <t>Код</t>
  </si>
  <si>
    <t>Найменування</t>
  </si>
  <si>
    <t>Загальний фонд</t>
  </si>
  <si>
    <t>Спеціальний фонд</t>
  </si>
  <si>
    <t>Податкові надходження</t>
  </si>
  <si>
    <t>Податок на прибуток підприємств та фінансових установ комунальної власності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</si>
  <si>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</si>
  <si>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</si>
  <si>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</si>
  <si>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</si>
  <si>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збір, сплачений юридичними особами</t>
  </si>
  <si>
    <t>Єдиний податок</t>
  </si>
  <si>
    <t>Єдиний податок з юридичних осіб</t>
  </si>
  <si>
    <t>Єдиний податок з фізичних осіб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</si>
  <si>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</si>
  <si>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</si>
  <si>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</si>
  <si>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Неподаткові надходження</t>
  </si>
  <si>
    <t>Адміністративні штрафи та інші санкції</t>
  </si>
  <si>
    <t xml:space="preserve">Державне мито           </t>
  </si>
  <si>
    <t>Державне мито, що сплачується за місцем розгляду та оформлення документів, у тому числі за оформлення документів на спадщину  і дарування</t>
  </si>
  <si>
    <t>Державне мито, пов"язане з видачею та оформленням закордонних паспортів (посвідок) та паспортів громадянУкраїни</t>
  </si>
  <si>
    <t>Інші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</si>
  <si>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</si>
  <si>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</si>
  <si>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</si>
  <si>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</si>
  <si>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(ініціали і прізвище)</t>
  </si>
  <si>
    <t>тис.грн.</t>
  </si>
  <si>
    <t>ДОХОДИ</t>
  </si>
  <si>
    <t>Код тимчасової класифікації видатків та кредитування місцевих бюджетів</t>
  </si>
  <si>
    <t>Видатки загального фонду</t>
  </si>
  <si>
    <t>Всього</t>
  </si>
  <si>
    <t>з них</t>
  </si>
  <si>
    <t>оплата праці</t>
  </si>
  <si>
    <t>комунальні послуги та енергоносії</t>
  </si>
  <si>
    <t>видатки споживання</t>
  </si>
  <si>
    <t>видатки розвитку</t>
  </si>
  <si>
    <t>бюджет розвитку</t>
  </si>
  <si>
    <t>РАЗОМ</t>
  </si>
  <si>
    <t>Видатки спеціального фонду</t>
  </si>
  <si>
    <t>Державне управління</t>
  </si>
  <si>
    <t>Освіта</t>
  </si>
  <si>
    <t>Соціальний захист та соціальне забезпечення</t>
  </si>
  <si>
    <t>Інші видатки на соціальний захист населення</t>
  </si>
  <si>
    <t>Житлово-комунальне господарство</t>
  </si>
  <si>
    <t>Благоустрій міст, сіл, селищ</t>
  </si>
  <si>
    <t>Культура і мистецтво</t>
  </si>
  <si>
    <t>Палаци і будинки культури, клуби та інші заклади клубного типу</t>
  </si>
  <si>
    <t>Засоби масової інформації</t>
  </si>
  <si>
    <t>Будівництво</t>
  </si>
  <si>
    <t>Цільові фонди</t>
  </si>
  <si>
    <t>Утилізація сміття</t>
  </si>
  <si>
    <t>Інші видатки</t>
  </si>
  <si>
    <t>Разом видатків</t>
  </si>
  <si>
    <t>Кошти, що передаються до районних бюджетів</t>
  </si>
  <si>
    <t>Всього видатків</t>
  </si>
  <si>
    <t>Інша діяльність у сфері охорони навколишнього природного середовища</t>
  </si>
  <si>
    <t>Додаток № 2</t>
  </si>
  <si>
    <t>Видатки, не віднесені до основних груп</t>
  </si>
  <si>
    <t>Додаток № 3</t>
  </si>
  <si>
    <t>001</t>
  </si>
  <si>
    <t>Код бюджету</t>
  </si>
  <si>
    <t>…</t>
  </si>
  <si>
    <t>Додаток № 4</t>
  </si>
  <si>
    <t>Додаток № 5</t>
  </si>
  <si>
    <r>
      <t>Відсоток завершенності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</si>
  <si>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r>
      <t>Назва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відповідно до проектно - кошторисної документації</t>
    </r>
  </si>
  <si>
    <t>Усього по КЕКВ 3142</t>
  </si>
  <si>
    <t>Усього по КЕКВ 3132</t>
  </si>
  <si>
    <t>3110</t>
  </si>
  <si>
    <t>Усього по КЕКВ 3110</t>
  </si>
  <si>
    <t>Усього по КЕКВ 3122</t>
  </si>
  <si>
    <t>Інші заходи у сфері автомобільного транспорту</t>
  </si>
  <si>
    <r>
      <t>Сільське і лісове господарство, рибне господарство та мисливство</t>
    </r>
    <r>
      <rPr>
        <b/>
        <sz val="12"/>
        <color rgb="FF000000"/>
        <rFont val="Times New Roman"/>
        <family val="1"/>
        <charset val="204"/>
      </rPr>
      <t> </t>
    </r>
  </si>
  <si>
    <t>Інші джерела власних надходжень бюджетних установ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</si>
  <si>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</si>
  <si>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(тис.грн.)/грн.</t>
  </si>
  <si>
    <t>в т.ч. бюджет розвитку</t>
  </si>
  <si>
    <t>Податок на прибуток підприємств</t>
  </si>
  <si>
    <t>Податки на власність</t>
  </si>
  <si>
    <t>Податок з власників транспортних засобів та інших самохідних машин і механізмів</t>
  </si>
  <si>
    <t>Податок з власників наземних транспортних засобів та інших самохідних машин і механізмів (юридичних осіб)</t>
  </si>
  <si>
    <t>Податок з власників наземних транспортних засобів та інших самохідних машин і механізмів (з громадян)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</si>
  <si>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</si>
  <si>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</si>
  <si>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</si>
  <si>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спеціальне використання води водних об'єктів місцевого значення</t>
  </si>
  <si>
    <t>Рентна плата за користування надрами для видобування корисних копалин місцевого значення</t>
  </si>
  <si>
    <t>Рентна плата за користування надрами в цілях, не пов'язаних з видобуванням корисних копалин</t>
  </si>
  <si>
    <t>Внутрішні податки на товари та послуги</t>
  </si>
  <si>
    <t>Акцизний податок з реалізації суб’єктами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</si>
  <si>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</si>
  <si>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</si>
  <si>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</si>
  <si>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</si>
  <si>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</si>
  <si>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</si>
  <si>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Транспортний податок з фізичних осіб</t>
  </si>
  <si>
    <t>Транспортний податок з юридичних осіб</t>
  </si>
  <si>
    <t>Туристичний збір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</si>
  <si>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</si>
  <si>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</si>
  <si>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</si>
  <si>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</si>
  <si>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</si>
  <si>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неподаткові надходження</t>
  </si>
  <si>
    <t>Субвенції</t>
  </si>
  <si>
    <t>Інші субвенції</t>
  </si>
  <si>
    <t>Всього доходів</t>
  </si>
  <si>
    <t>Керівник секретаріату (секретар)</t>
  </si>
  <si>
    <t>у т.ч.бюджет розвитку</t>
  </si>
  <si>
    <t>На початок періоду</t>
  </si>
  <si>
    <t>Фінансування за активними операціями</t>
  </si>
  <si>
    <t>Зміни обсягів бюджетних коштів</t>
  </si>
  <si>
    <t xml:space="preserve"> ФІНАНСУВАННЯ</t>
  </si>
  <si>
    <t>(тис.грн/грн)</t>
  </si>
  <si>
    <t>Найменування згідно з класифікацією фінансування бюджету</t>
  </si>
  <si>
    <t>Загальне фінансування</t>
  </si>
  <si>
    <t>Зміни обсягів  депозитів і цінних паперів, що використовуються для управління ліквідністю</t>
  </si>
  <si>
    <r>
      <t>Найменування згідно з типовою відомчою/типовою програмною</t>
    </r>
    <r>
      <rPr>
        <sz val="8"/>
        <color theme="1"/>
        <rFont val="Calibri"/>
        <family val="2"/>
        <charset val="204"/>
      </rPr>
      <t>²</t>
    </r>
    <r>
      <rPr>
        <sz val="8"/>
        <color theme="1"/>
        <rFont val="Book Antiqua"/>
        <family val="1"/>
        <charset val="204"/>
      </rPr>
      <t>/тимчасовою класифікацією видатків та кредитування місцевих бюджетів</t>
    </r>
  </si>
  <si>
    <r>
      <t>Код програмної класифікації видатків та кредитування місцевого бюджету</t>
    </r>
    <r>
      <rPr>
        <sz val="8"/>
        <color theme="1"/>
        <rFont val="Calibri"/>
        <family val="2"/>
        <charset val="204"/>
      </rPr>
      <t>¹</t>
    </r>
  </si>
  <si>
    <t>Код функціональної класифікації видатків та кредитування бюджету</t>
  </si>
  <si>
    <t>РОЗПОДІЛ</t>
  </si>
  <si>
    <t>0111</t>
  </si>
  <si>
    <t>(підпис)</t>
  </si>
  <si>
    <t>Благодійні внески, гранти та дарунки</t>
  </si>
  <si>
    <t>Кошти, що передаються із загального фонду бюджету до бюджету розвитку (спеціального фонду)</t>
  </si>
  <si>
    <t>Назва місцевого бюджету адміністративно-територіальної одиниці</t>
  </si>
  <si>
    <t>Субвенція загального фонду на:</t>
  </si>
  <si>
    <t>Субвенція спеціального фонду на:</t>
  </si>
  <si>
    <t>МІЖБЮДЖЕТНІ ТРАНСФЕРТИ</t>
  </si>
  <si>
    <t xml:space="preserve">Дотації </t>
  </si>
  <si>
    <t>Субвенціїї з бюджету Сватівської міської ради</t>
  </si>
  <si>
    <t>Співфінансування КУ Нижньодуванської селищної ради "Трудовий архів територіальних громад Сватівського району"</t>
  </si>
  <si>
    <t>Нижньодуванська селищна рада</t>
  </si>
  <si>
    <t xml:space="preserve">Разом видатків на поточний рік </t>
  </si>
  <si>
    <r>
      <t>Всього видатків на завершення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</si>
  <si>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t>Загальний обсяг фінансування  будівництва</t>
  </si>
  <si>
    <t>Найменування згідно з типовою відомчою/типовою програмною³/тимчасовою класифікацією видатків та кредитування місцевого бюджету</t>
  </si>
  <si>
    <t>Код тимчасової класифікації видатків та кредитування місцевого бюджету</t>
  </si>
  <si>
    <r>
      <t>Код програмної класифікації видатків та кредитування місцевого бюджету</t>
    </r>
    <r>
      <rPr>
        <sz val="7"/>
        <color theme="1"/>
        <rFont val="Calibri"/>
        <family val="2"/>
        <charset val="204"/>
      </rPr>
      <t>²</t>
    </r>
  </si>
  <si>
    <t>²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</si>
  <si>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</si>
  <si>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r>
      <rPr>
        <sz val="7"/>
        <color theme="1"/>
        <rFont val="Calibri"/>
        <family val="2"/>
        <charset val="204"/>
      </rPr>
      <t>²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</si>
  <si>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t>³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</si>
  <si>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розподіляються кошти бюджету розвитку щодо здійснення заходів на будівництво, реконструкцію і реставрацію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виробничої, комунікаційної та соціальної інфраструктури (ст.71 БКУ), інші капітальні видатки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не розподіляються.</t>
    </r>
  </si>
  <si>
    <t>0910</t>
  </si>
  <si>
    <t>1090</t>
  </si>
  <si>
    <t>0620</t>
  </si>
  <si>
    <t>0828</t>
  </si>
  <si>
    <t>0100</t>
  </si>
  <si>
    <t>1000</t>
  </si>
  <si>
    <t>0830</t>
  </si>
  <si>
    <t>0451</t>
  </si>
  <si>
    <t>0540</t>
  </si>
  <si>
    <t>0180</t>
  </si>
  <si>
    <t>Внутрішнє фінансування</t>
  </si>
  <si>
    <t>Фінансування за рахунок зміни залишків коштів бюджетів</t>
  </si>
  <si>
    <t>Плата за надання адміністративних послуг</t>
  </si>
  <si>
    <t>Плата за надання інших адміністративних послуг</t>
  </si>
  <si>
    <t>Проведення виборів депутатів місцевих рад та сільських, селищних, міських голів</t>
  </si>
  <si>
    <t>з бюджету Сватівської міської ради місцевим/державному бюджетам на 2017 рік</t>
  </si>
  <si>
    <t>Керівник секретаріату (секретар) ________________________ Д.О.Романенко</t>
  </si>
  <si>
    <t>видатків бюджету Сватівської міської ради на 2017 рік</t>
  </si>
  <si>
    <t>бюджету Сватівської міської ради на 2017 рік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</si>
  <si>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</si>
  <si>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</si>
  <si>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Д.О.Романенко</t>
  </si>
  <si>
    <r>
      <t>Капітальний ремонт житлового фонду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єднань співвласників багатоквартирних будинків</t>
    </r>
  </si>
  <si>
    <t>Усього по КЕКВ 3131</t>
  </si>
  <si>
    <r>
      <t>Співфінансування капітального ремонту житлового фонду об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єднань співвласників багатоквартирних будинків</t>
    </r>
  </si>
  <si>
    <t>Капітальний ремонт соціального житла для дітей-сиріт та дітей, позбавлених батьківського піклування</t>
  </si>
  <si>
    <t>Капітальний ремонт ліній зовнішнього освітлення (співфінансування)</t>
  </si>
  <si>
    <t>Капітальний ремонт автодоріг (співфінансування)</t>
  </si>
  <si>
    <t>Організація та проведення громадських робіт</t>
  </si>
  <si>
    <r>
      <t>Капітальний ремонт житлового фонду об</t>
    </r>
    <r>
      <rPr>
        <b/>
        <i/>
        <sz val="7"/>
        <color theme="1"/>
        <rFont val="Calibri"/>
        <family val="2"/>
        <charset val="204"/>
      </rPr>
      <t>'</t>
    </r>
    <r>
      <rPr>
        <b/>
        <i/>
        <sz val="7"/>
        <color theme="1"/>
        <rFont val="Book Antiqua"/>
        <family val="1"/>
        <charset val="204"/>
      </rPr>
      <t>єднань співвласників багатоквартирних будинків</t>
    </r>
  </si>
  <si>
    <t>Надання капітального трансферту КП "Сватове-тепло" на співфінансування проекту реконструкції котельної № 8</t>
  </si>
  <si>
    <t>Усього по КЕКВ 3210</t>
  </si>
  <si>
    <t>Капремонт буд. № 3, № 12, № 13 на майд.Злагоди</t>
  </si>
  <si>
    <r>
      <t>Капітальний ремонт Меморіала Слави, Пам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яті та Скорботи</t>
    </r>
  </si>
  <si>
    <t>6021</t>
  </si>
  <si>
    <t>6022</t>
  </si>
  <si>
    <t>0610</t>
  </si>
  <si>
    <t>0133</t>
  </si>
  <si>
    <t>1050</t>
  </si>
  <si>
    <t>0170</t>
  </si>
  <si>
    <t>1010</t>
  </si>
  <si>
    <t>3400</t>
  </si>
  <si>
    <t>3240</t>
  </si>
  <si>
    <t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та їх виконавчих комітетів</t>
  </si>
  <si>
    <t>3160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</si>
  <si>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</si>
  <si>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</si>
  <si>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3202</t>
  </si>
  <si>
    <t>Надання фінансової підтримки громадським організаціям інвалідів і ветеранів, діяльність яких має соціальну спрямованість</t>
  </si>
  <si>
    <t xml:space="preserve">Капітальний ремонт житлового фонду </t>
  </si>
  <si>
    <t>6052</t>
  </si>
  <si>
    <t>6060</t>
  </si>
  <si>
    <t>6130</t>
  </si>
  <si>
    <t>Забезпечення функціонування комбінатів комунальних підприємств, районних виробничих об'єднань та інших підприємств, установ та організацій житлово-комунального господарства</t>
  </si>
  <si>
    <t>4090</t>
  </si>
  <si>
    <t>Підтримка періодичних видань (газет та журналів)</t>
  </si>
  <si>
    <t>0490</t>
  </si>
  <si>
    <t>Реалізація заходів щодо інвестиційного розвитку території</t>
  </si>
  <si>
    <t>0421</t>
  </si>
  <si>
    <t>Проведення заходів із землеустрою</t>
  </si>
  <si>
    <t>0456</t>
  </si>
  <si>
    <t>Утримання та розвиток інфраструктури доріг</t>
  </si>
  <si>
    <t>0470</t>
  </si>
  <si>
    <t>Заходи з енергозбереження</t>
  </si>
  <si>
    <t>0160</t>
  </si>
  <si>
    <t>Забезпечення функціонування водопровідно-каналізаційне господарства</t>
  </si>
  <si>
    <t>Будівництво асфальтобетонного міні-заводу (співфінансування)</t>
  </si>
  <si>
    <t>Будівництво тротуарів</t>
  </si>
  <si>
    <t>Будівництво ліній зовнішнього освітлення</t>
  </si>
  <si>
    <t>Будівництво майданчиків для збору сміття (співфінансування)</t>
  </si>
  <si>
    <t>Реалізація заходів щодо інвестиційного розвитку територій</t>
  </si>
  <si>
    <t>Придбання обладнання для дитячих майданчиків</t>
  </si>
  <si>
    <t>Капітальний ремонт кладок</t>
  </si>
  <si>
    <t>Реконструкція полігону ТПВ (виготовлення проекту)</t>
  </si>
  <si>
    <t>Капітальний ремонт житлового фонду</t>
  </si>
  <si>
    <t>0320</t>
  </si>
  <si>
    <t>Видатки на запобігання та ліквідацію надзвичайних ситуацій та наслідків стихійного лиха</t>
  </si>
  <si>
    <t>Забезпечення функціонування теплових мереж</t>
  </si>
  <si>
    <t>Забезпечення функціонування водопровідно-каналізаційного господарства</t>
  </si>
  <si>
    <r>
      <t>Перелік об</t>
    </r>
    <r>
      <rPr>
        <b/>
        <sz val="11"/>
        <color theme="1"/>
        <rFont val="Calibri"/>
        <family val="2"/>
        <charset val="204"/>
      </rPr>
      <t>'</t>
    </r>
    <r>
      <rPr>
        <b/>
        <sz val="11"/>
        <color theme="1"/>
        <rFont val="Book Antiqua"/>
        <family val="1"/>
        <charset val="204"/>
      </rPr>
      <t>єктів, видатки на які у 2017 році будуть проводитися за рахунок коштів бюджету розвитку</t>
    </r>
    <r>
      <rPr>
        <b/>
        <sz val="11"/>
        <color theme="1"/>
        <rFont val="Calibri"/>
        <family val="2"/>
        <charset val="204"/>
      </rPr>
      <t>¹</t>
    </r>
  </si>
  <si>
    <t>6051</t>
  </si>
  <si>
    <t>0512</t>
  </si>
  <si>
    <t>Дошкільна освіта</t>
  </si>
  <si>
    <t>Капітальний ремонт ділянки дорогои на кв.Будівельника Забурдаєва</t>
  </si>
  <si>
    <t>3000</t>
  </si>
  <si>
    <t>4000</t>
  </si>
  <si>
    <t>6000</t>
  </si>
  <si>
    <t>Транспорт, дорожнє господарство, зв'язок, телекомунікації та інформатика</t>
  </si>
  <si>
    <t>7200</t>
  </si>
  <si>
    <t>Інші послуги, пов'язані з економічною діяльністю</t>
  </si>
  <si>
    <t>Запобігання та ліквідація надзвичайних ситуацій та наслідків стихійного лиха</t>
  </si>
  <si>
    <t>Акцизний податок з вироблених в Україні підакцизних товарів (продукції) </t>
  </si>
  <si>
    <t>Пальне</t>
  </si>
  <si>
    <r>
      <t>Акцизний податок з ввезених на митну територію України підакцизних товарів (продукції)</t>
    </r>
    <r>
      <rPr>
        <i/>
        <sz val="7"/>
        <color rgb="FF333333"/>
        <rFont val="Arial"/>
        <family val="2"/>
        <charset val="204"/>
      </rPr>
      <t> </t>
    </r>
  </si>
  <si>
    <r>
      <t>Надходження від розміщення відходів у спеціальновідведених для цього місцях чи на об</t>
    </r>
    <r>
      <rPr>
        <sz val="7"/>
        <color indexed="8"/>
        <rFont val="Book Antiqua"/>
        <family val="1"/>
        <charset val="204"/>
      </rPr>
      <t>’єктах, крім розміщення окремих видів відходів як вторинної сировини</t>
    </r>
  </si>
  <si>
    <t xml:space="preserve">Інші надходження 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</si>
  <si>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</si>
  <si>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коштів пайової участі у розвитку інфраструктури населеного пункту</t>
  </si>
  <si>
    <t>Плата за оренду майна бюджетних установ</t>
  </si>
  <si>
    <t>Надходження бюджетних установ від реалізації в установленому порядку майна (крім нерухомого майна)</t>
  </si>
  <si>
    <t>Доходи від операцій з капіталом</t>
  </si>
  <si>
    <t>Кошти від відчуження майна, що належить Автономній Республіці Крим та майна, що перебуває в комунальній власності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</si>
  <si>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</si>
  <si>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Інше внутрішнє фінансування</t>
  </si>
  <si>
    <t>Одержано</t>
  </si>
  <si>
    <t>Повернено</t>
  </si>
  <si>
    <t>Фінансування за рахунок залишків коштів на рахунках бюджетних установ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</si>
  <si>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</si>
  <si>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</t>
  </si>
  <si>
    <t>Розміщення бюджетних коштів на депозитах</t>
  </si>
  <si>
    <t>Фінансування за рахунок коштів єдиного казначейського рахунку</t>
  </si>
  <si>
    <r>
      <t>Придбання комп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ютерної техніки</t>
    </r>
  </si>
  <si>
    <t>Придбання кондиціонеру</t>
  </si>
  <si>
    <t>Придбання котлів та обладнання для ЦРД</t>
  </si>
  <si>
    <t>Придбання насосу</t>
  </si>
  <si>
    <t>Придбання спортивного табло</t>
  </si>
  <si>
    <t>Придбання аератору, газонокосарки</t>
  </si>
  <si>
    <t>Придбання альтанок</t>
  </si>
  <si>
    <t>Придбання екскаватора траншейного з причіпом</t>
  </si>
  <si>
    <t>Придбання відомчого житла</t>
  </si>
  <si>
    <t>Усього по КЕКВ 3121</t>
  </si>
  <si>
    <t>Будівництво каналізаційної мережі від кв.Незалежності</t>
  </si>
  <si>
    <t>Будівництво каналізаційної мережі від кв.Незалежності (виготовлення проекту)</t>
  </si>
  <si>
    <t>Будівництво зовнішньої каналізаційної мережі по пл.50річчя Перемоги</t>
  </si>
  <si>
    <t xml:space="preserve">Будівництво спортивних майданчиків </t>
  </si>
  <si>
    <t>Будівництво зовнішньої каналізації ЦРД</t>
  </si>
  <si>
    <t>Будівництво автозупинок</t>
  </si>
  <si>
    <t>Будівництво вхідного навіса на ст."Нива"</t>
  </si>
  <si>
    <t>Будівництво інженерних мереж в соціальних квартирах для дітей-сиріт та дітей, позбавлених батьківського піклування</t>
  </si>
  <si>
    <t>Будівництво пішохідних переходів через р.Красна</t>
  </si>
  <si>
    <r>
      <t>Капремонт м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якої покрівлі на будунку (кв.Залізничників, 2)</t>
    </r>
  </si>
  <si>
    <t>Капітальний ремонт сцени на м.Злагоди</t>
  </si>
  <si>
    <t>Модернізація системного блоку</t>
  </si>
  <si>
    <t>Дошкільні заклади</t>
  </si>
  <si>
    <t xml:space="preserve">Капітальний ремонт будівель КДНЗ </t>
  </si>
  <si>
    <t>Капітальний ремонт стадіону "Нива"</t>
  </si>
  <si>
    <t>Реконструкція стадіону "Нива" (трибун, фасаду, системи опалення)</t>
  </si>
  <si>
    <t>Надання капітального трансферту КП "Сватове-благоустрій" на придбання біотуалетів</t>
  </si>
  <si>
    <t>Надання капітального трансферту КП "Сватове-благоустрій" на закупівлю спецтехніки (трактор ДТЗ 5504К з кабіною)</t>
  </si>
  <si>
    <t>Надання капітального трансферту КП "Сватове-благоустрій" на придбання матеріалів для капітального ремонту покрівлі будівлі по вул.Державна, 3</t>
  </si>
  <si>
    <t>Надання капітального трансферту КП "Сватове-тепло" на придбання автогідропідіймача</t>
  </si>
  <si>
    <t>до рішення позачергової 18 сесії (7 скликання)</t>
  </si>
  <si>
    <t xml:space="preserve"> від 21.11.2017р. № 18/1</t>
  </si>
  <si>
    <t>до рішення позачергової 18 сесії (7 скл)</t>
  </si>
  <si>
    <t>Надання капітального трансферту Сватівському районному бюджету на придбання шкільного автобуса</t>
  </si>
  <si>
    <t>Усього по КЕКВ 3220</t>
  </si>
  <si>
    <t xml:space="preserve">Надання капітального трансферту МКП "Сватівський водоканал" на обстеження технічного стану та виконання робочого проекту резервуара питної води № 2 </t>
  </si>
  <si>
    <t>Сватівський районний бюджет</t>
  </si>
  <si>
    <t>Інші додаткові дотації</t>
  </si>
  <si>
    <t>додаткова дотація на придбання шкільного автобуса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</si>
</sst>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"/>
  </numFmts>
  <fonts count="5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Book Antiqua"/>
      <family val="1"/>
      <charset val="204"/>
    </font>
    <font>
      <sz val="10"/>
      <color theme="1"/>
      <name val="Book Antiqua"/>
      <family val="1"/>
      <charset val="204"/>
    </font>
    <font>
      <sz val="8"/>
      <color theme="1"/>
      <name val="Book Antiqua"/>
      <family val="1"/>
      <charset val="204"/>
    </font>
    <font>
      <b/>
      <sz val="10"/>
      <color theme="1"/>
      <name val="Book Antiqua"/>
      <family val="1"/>
      <charset val="204"/>
    </font>
    <font>
      <sz val="10"/>
      <name val="Arial Cyr"/>
      <charset val="204"/>
    </font>
    <font>
      <b/>
      <sz val="9"/>
      <name val="Book Antiqua"/>
      <family val="1"/>
      <charset val="204"/>
    </font>
    <font>
      <b/>
      <sz val="9"/>
      <color theme="1"/>
      <name val="Book Antiqua"/>
      <family val="1"/>
      <charset val="204"/>
    </font>
    <font>
      <b/>
      <i/>
      <sz val="9"/>
      <color theme="1"/>
      <name val="Book Antiqua"/>
      <family val="1"/>
      <charset val="204"/>
    </font>
    <font>
      <sz val="8"/>
      <color theme="1"/>
      <name val="Calibri"/>
      <family val="2"/>
      <charset val="204"/>
      <scheme val="minor"/>
    </font>
    <font>
      <sz val="7"/>
      <color theme="1"/>
      <name val="Book Antiqua"/>
      <family val="1"/>
      <charset val="204"/>
    </font>
    <font>
      <b/>
      <sz val="11"/>
      <color theme="1"/>
      <name val="Book Antiqua"/>
      <family val="1"/>
      <charset val="204"/>
    </font>
    <font>
      <sz val="8"/>
      <color theme="1"/>
      <name val="Calibri"/>
      <family val="2"/>
      <charset val="204"/>
    </font>
    <font>
      <b/>
      <sz val="7"/>
      <color theme="1"/>
      <name val="Book Antiqua"/>
      <family val="1"/>
      <charset val="204"/>
    </font>
    <font>
      <sz val="7"/>
      <color theme="1"/>
      <name val="Calibri"/>
      <family val="2"/>
      <charset val="204"/>
    </font>
    <font>
      <sz val="11"/>
      <color theme="1"/>
      <name val="Book Antiqua"/>
      <family val="1"/>
      <charset val="204"/>
    </font>
    <font>
      <b/>
      <sz val="11"/>
      <color theme="1"/>
      <name val="Calibri"/>
      <family val="2"/>
      <charset val="204"/>
    </font>
    <font>
      <b/>
      <sz val="8"/>
      <color theme="1"/>
      <name val="Book Antiqua"/>
      <family val="1"/>
      <charset val="204"/>
    </font>
    <font>
      <b/>
      <i/>
      <sz val="8"/>
      <color theme="1"/>
      <name val="Book Antiqua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Book Antiqua"/>
      <family val="1"/>
      <charset val="204"/>
    </font>
    <font>
      <i/>
      <sz val="8"/>
      <color theme="1"/>
      <name val="Book Antiqua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7"/>
      <name val="Book Antiqua"/>
      <family val="1"/>
      <charset val="204"/>
    </font>
    <font>
      <i/>
      <sz val="7"/>
      <color theme="1"/>
      <name val="Book Antiqua"/>
      <family val="1"/>
      <charset val="204"/>
    </font>
    <font>
      <sz val="6"/>
      <color theme="1"/>
      <name val="Book Antiqua"/>
      <family val="1"/>
      <charset val="204"/>
    </font>
    <font>
      <sz val="9"/>
      <color theme="1"/>
      <name val="Calibri"/>
      <family val="2"/>
      <charset val="204"/>
    </font>
    <font>
      <b/>
      <i/>
      <sz val="7"/>
      <color theme="1"/>
      <name val="Calibri"/>
      <family val="2"/>
      <charset val="204"/>
    </font>
    <font>
      <b/>
      <i/>
      <sz val="7"/>
      <color theme="1"/>
      <name val="Book Antiqua"/>
      <family val="1"/>
      <charset val="204"/>
    </font>
    <font>
      <sz val="7"/>
      <name val="Book Antiqua"/>
      <family val="1"/>
      <charset val="204"/>
    </font>
    <font>
      <i/>
      <sz val="9"/>
      <color theme="1"/>
      <name val="Book Antiqua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7"/>
      <name val="Book Antiqua"/>
      <family val="1"/>
      <charset val="204"/>
    </font>
    <font>
      <b/>
      <u/>
      <sz val="7"/>
      <name val="Book Antiqua"/>
      <family val="1"/>
      <charset val="204"/>
    </font>
    <font>
      <b/>
      <sz val="7"/>
      <color rgb="FF333333"/>
      <name val="Book Antiqua"/>
      <family val="1"/>
      <charset val="204"/>
    </font>
    <font>
      <b/>
      <i/>
      <sz val="7"/>
      <color rgb="FF333333"/>
      <name val="Book Antiqua"/>
      <family val="1"/>
      <charset val="204"/>
    </font>
    <font>
      <sz val="7"/>
      <color rgb="FF333333"/>
      <name val="Book Antiqua"/>
      <family val="1"/>
      <charset val="204"/>
    </font>
    <font>
      <i/>
      <sz val="7"/>
      <color rgb="FF333333"/>
      <name val="Book Antiqua"/>
      <family val="1"/>
      <charset val="204"/>
    </font>
    <font>
      <i/>
      <sz val="7"/>
      <color rgb="FF333333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7"/>
      <color indexed="8"/>
      <name val="Book Antiqua"/>
      <family val="1"/>
      <charset val="204"/>
    </font>
    <font>
      <b/>
      <i/>
      <sz val="7"/>
      <color rgb="FF000000"/>
      <name val="Book Antiqua"/>
      <family val="1"/>
      <charset val="204"/>
    </font>
    <font>
      <sz val="7"/>
      <color rgb="FF000000"/>
      <name val="Book Antiqua"/>
      <family val="1"/>
      <charset val="204"/>
    </font>
    <font>
      <b/>
      <sz val="7"/>
      <color rgb="FF000000"/>
      <name val="Book Antiqua"/>
      <family val="1"/>
      <charset val="204"/>
    </font>
    <font>
      <sz val="9"/>
      <name val="Book Antiqua"/>
      <family val="1"/>
      <charset val="204"/>
    </font>
    <font>
      <b/>
      <i/>
      <sz val="9"/>
      <name val="Book Antiqua"/>
      <family val="1"/>
      <charset val="204"/>
    </font>
    <font>
      <i/>
      <sz val="9"/>
      <name val="Book Antiqu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</cellStyleXfs>
  <cellXfs count="223">
    <xf numFmtId="0" fontId="0" fillId="0" borderId="0" xfId="0"/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0" xfId="0" applyBorder="1"/>
    <xf numFmtId="0" fontId="10" fillId="0" borderId="0" xfId="0" applyFont="1"/>
    <xf numFmtId="164" fontId="5" fillId="0" borderId="2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vertical="center" wrapText="1"/>
    </xf>
    <xf numFmtId="0" fontId="2" fillId="0" borderId="8" xfId="0" applyNumberFormat="1" applyFont="1" applyBorder="1" applyAlignment="1">
      <alignment vertical="center" wrapText="1"/>
    </xf>
    <xf numFmtId="0" fontId="2" fillId="0" borderId="11" xfId="0" applyNumberFormat="1" applyFont="1" applyBorder="1" applyAlignment="1">
      <alignment vertical="center" wrapText="1"/>
    </xf>
    <xf numFmtId="0" fontId="2" fillId="0" borderId="6" xfId="0" applyNumberFormat="1" applyFont="1" applyBorder="1" applyAlignment="1">
      <alignment vertical="center" wrapText="1"/>
    </xf>
    <xf numFmtId="0" fontId="2" fillId="0" borderId="13" xfId="0" applyNumberFormat="1" applyFont="1" applyBorder="1" applyAlignment="1">
      <alignment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vertical="center" wrapText="1"/>
    </xf>
    <xf numFmtId="0" fontId="8" fillId="0" borderId="10" xfId="0" applyNumberFormat="1" applyFont="1" applyBorder="1" applyAlignment="1">
      <alignment vertical="center" wrapText="1"/>
    </xf>
    <xf numFmtId="0" fontId="8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164" fontId="11" fillId="0" borderId="2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164" fontId="8" fillId="0" borderId="10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164" fontId="9" fillId="0" borderId="2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49" fontId="2" fillId="0" borderId="2" xfId="0" applyNumberFormat="1" applyFont="1" applyBorder="1" applyAlignment="1">
      <alignment horizontal="right" vertical="center" wrapText="1"/>
    </xf>
    <xf numFmtId="0" fontId="18" fillId="0" borderId="16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right" vertical="top" wrapText="1"/>
    </xf>
    <xf numFmtId="0" fontId="8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9" fontId="8" fillId="0" borderId="2" xfId="0" applyNumberFormat="1" applyFont="1" applyBorder="1" applyAlignment="1">
      <alignment horizontal="right" vertical="center" wrapText="1"/>
    </xf>
    <xf numFmtId="49" fontId="9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1" fillId="0" borderId="0" xfId="0" applyFont="1"/>
    <xf numFmtId="0" fontId="22" fillId="0" borderId="0" xfId="0" applyFont="1"/>
    <xf numFmtId="0" fontId="4" fillId="0" borderId="2" xfId="0" applyFont="1" applyBorder="1" applyAlignment="1">
      <alignment horizontal="center" vertical="center" wrapText="1"/>
    </xf>
    <xf numFmtId="164" fontId="24" fillId="0" borderId="2" xfId="0" applyNumberFormat="1" applyFont="1" applyBorder="1" applyAlignment="1">
      <alignment vertical="center" wrapText="1"/>
    </xf>
    <xf numFmtId="0" fontId="0" fillId="0" borderId="0" xfId="0" applyFont="1"/>
    <xf numFmtId="0" fontId="23" fillId="0" borderId="0" xfId="0" applyFont="1"/>
    <xf numFmtId="0" fontId="3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6" fillId="0" borderId="2" xfId="0" applyNumberFormat="1" applyFont="1" applyFill="1" applyBorder="1" applyAlignment="1" applyProtection="1">
      <alignment vertical="center"/>
    </xf>
    <xf numFmtId="0" fontId="27" fillId="0" borderId="2" xfId="0" applyNumberFormat="1" applyFont="1" applyFill="1" applyBorder="1" applyAlignment="1" applyProtection="1">
      <alignment vertical="center"/>
    </xf>
    <xf numFmtId="0" fontId="26" fillId="0" borderId="2" xfId="0" applyNumberFormat="1" applyFont="1" applyFill="1" applyBorder="1" applyAlignment="1" applyProtection="1">
      <alignment horizontal="left" vertical="top"/>
    </xf>
    <xf numFmtId="0" fontId="26" fillId="0" borderId="2" xfId="0" applyNumberFormat="1" applyFont="1" applyFill="1" applyBorder="1" applyAlignment="1" applyProtection="1">
      <alignment vertical="top" wrapText="1"/>
    </xf>
    <xf numFmtId="0" fontId="28" fillId="0" borderId="2" xfId="0" applyNumberFormat="1" applyFont="1" applyFill="1" applyBorder="1" applyAlignment="1" applyProtection="1">
      <alignment horizontal="left" vertical="top"/>
    </xf>
    <xf numFmtId="0" fontId="28" fillId="0" borderId="2" xfId="0" applyNumberFormat="1" applyFont="1" applyFill="1" applyBorder="1" applyAlignment="1" applyProtection="1">
      <alignment vertical="top" wrapText="1"/>
    </xf>
    <xf numFmtId="0" fontId="29" fillId="0" borderId="2" xfId="0" applyNumberFormat="1" applyFont="1" applyFill="1" applyBorder="1" applyAlignment="1" applyProtection="1">
      <alignment horizontal="left" vertical="top"/>
    </xf>
    <xf numFmtId="0" fontId="29" fillId="0" borderId="2" xfId="0" applyNumberFormat="1" applyFont="1" applyFill="1" applyBorder="1" applyAlignment="1" applyProtection="1">
      <alignment vertical="top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vertical="center" wrapText="1"/>
    </xf>
    <xf numFmtId="0" fontId="30" fillId="0" borderId="2" xfId="8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2" fillId="0" borderId="15" xfId="0" applyNumberFormat="1" applyFont="1" applyBorder="1" applyAlignment="1">
      <alignment vertical="center" textRotation="90" wrapText="1"/>
    </xf>
    <xf numFmtId="0" fontId="2" fillId="0" borderId="15" xfId="0" applyNumberFormat="1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8" fillId="0" borderId="20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9" fontId="19" fillId="0" borderId="2" xfId="0" applyNumberFormat="1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right" vertical="center" wrapText="1"/>
    </xf>
    <xf numFmtId="49" fontId="18" fillId="0" borderId="16" xfId="0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right" vertical="top" wrapText="1"/>
    </xf>
    <xf numFmtId="49" fontId="18" fillId="0" borderId="2" xfId="0" applyNumberFormat="1" applyFont="1" applyBorder="1" applyAlignment="1">
      <alignment horizontal="right" vertical="center" wrapText="1"/>
    </xf>
    <xf numFmtId="49" fontId="18" fillId="0" borderId="4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righ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vertical="center" wrapText="1"/>
    </xf>
    <xf numFmtId="49" fontId="8" fillId="4" borderId="2" xfId="0" applyNumberFormat="1" applyFont="1" applyFill="1" applyBorder="1" applyAlignment="1">
      <alignment horizontal="right" vertical="center" wrapText="1"/>
    </xf>
    <xf numFmtId="0" fontId="14" fillId="4" borderId="2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2" fillId="4" borderId="2" xfId="0" applyNumberFormat="1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right" vertical="center" wrapText="1"/>
    </xf>
    <xf numFmtId="2" fontId="8" fillId="4" borderId="2" xfId="0" applyNumberFormat="1" applyFont="1" applyFill="1" applyBorder="1" applyAlignment="1">
      <alignment vertical="center" wrapText="1"/>
    </xf>
    <xf numFmtId="49" fontId="8" fillId="4" borderId="2" xfId="0" applyNumberFormat="1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39" fillId="0" borderId="2" xfId="1" applyFont="1" applyBorder="1" applyAlignment="1">
      <alignment vertical="center" wrapText="1"/>
    </xf>
    <xf numFmtId="0" fontId="40" fillId="0" borderId="2" xfId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vertical="center" wrapText="1"/>
    </xf>
    <xf numFmtId="0" fontId="41" fillId="2" borderId="2" xfId="0" applyFont="1" applyFill="1" applyBorder="1" applyAlignment="1">
      <alignment horizontal="right" wrapText="1"/>
    </xf>
    <xf numFmtId="0" fontId="41" fillId="2" borderId="2" xfId="0" applyFont="1" applyFill="1" applyBorder="1" applyAlignment="1">
      <alignment horizontal="justify" wrapText="1"/>
    </xf>
    <xf numFmtId="164" fontId="31" fillId="0" borderId="2" xfId="0" applyNumberFormat="1" applyFont="1" applyBorder="1" applyAlignment="1">
      <alignment vertical="center" wrapText="1"/>
    </xf>
    <xf numFmtId="0" fontId="36" fillId="0" borderId="2" xfId="2" applyFont="1" applyBorder="1" applyAlignment="1">
      <alignment vertical="center" wrapText="1"/>
    </xf>
    <xf numFmtId="0" fontId="39" fillId="0" borderId="2" xfId="2" applyFont="1" applyBorder="1" applyAlignment="1">
      <alignment vertical="center" wrapText="1"/>
    </xf>
    <xf numFmtId="0" fontId="41" fillId="2" borderId="2" xfId="0" applyFont="1" applyFill="1" applyBorder="1" applyAlignment="1">
      <alignment vertical="top" wrapText="1"/>
    </xf>
    <xf numFmtId="0" fontId="35" fillId="0" borderId="2" xfId="0" applyFont="1" applyBorder="1" applyAlignment="1">
      <alignment horizontal="right" vertical="top" wrapText="1"/>
    </xf>
    <xf numFmtId="0" fontId="42" fillId="2" borderId="2" xfId="0" applyFont="1" applyFill="1" applyBorder="1" applyAlignment="1">
      <alignment vertical="top" wrapText="1"/>
    </xf>
    <xf numFmtId="0" fontId="43" fillId="2" borderId="2" xfId="0" applyFont="1" applyFill="1" applyBorder="1" applyAlignment="1">
      <alignment vertical="top" wrapText="1"/>
    </xf>
    <xf numFmtId="0" fontId="43" fillId="2" borderId="2" xfId="0" applyFont="1" applyFill="1" applyBorder="1" applyAlignment="1">
      <alignment horizontal="right" wrapText="1"/>
    </xf>
    <xf numFmtId="0" fontId="43" fillId="2" borderId="2" xfId="0" applyFont="1" applyFill="1" applyBorder="1" applyAlignment="1">
      <alignment horizontal="justify" wrapText="1"/>
    </xf>
    <xf numFmtId="0" fontId="41" fillId="2" borderId="2" xfId="0" applyFont="1" applyFill="1" applyBorder="1" applyAlignment="1">
      <alignment horizontal="right" vertical="top" wrapText="1"/>
    </xf>
    <xf numFmtId="0" fontId="44" fillId="2" borderId="2" xfId="0" applyFont="1" applyFill="1" applyBorder="1" applyAlignment="1">
      <alignment horizontal="right" vertical="top" wrapText="1"/>
    </xf>
    <xf numFmtId="0" fontId="44" fillId="2" borderId="2" xfId="0" applyFont="1" applyFill="1" applyBorder="1" applyAlignment="1">
      <alignment vertical="top" wrapText="1"/>
    </xf>
    <xf numFmtId="164" fontId="35" fillId="0" borderId="2" xfId="0" applyNumberFormat="1" applyFont="1" applyBorder="1" applyAlignment="1">
      <alignment vertical="center" wrapText="1"/>
    </xf>
    <xf numFmtId="0" fontId="43" fillId="2" borderId="2" xfId="0" applyFont="1" applyFill="1" applyBorder="1" applyAlignment="1">
      <alignment horizontal="right" vertical="top" wrapText="1"/>
    </xf>
    <xf numFmtId="0" fontId="46" fillId="0" borderId="0" xfId="0" applyFont="1"/>
    <xf numFmtId="0" fontId="36" fillId="0" borderId="2" xfId="3" applyFont="1" applyBorder="1" applyAlignment="1">
      <alignment vertical="center" wrapText="1"/>
    </xf>
    <xf numFmtId="0" fontId="36" fillId="0" borderId="2" xfId="4" applyFont="1" applyBorder="1" applyAlignment="1">
      <alignment vertical="center" wrapText="1"/>
    </xf>
    <xf numFmtId="0" fontId="30" fillId="0" borderId="2" xfId="4" applyFont="1" applyBorder="1" applyAlignment="1">
      <alignment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35" fillId="0" borderId="2" xfId="0" applyFont="1" applyBorder="1" applyAlignment="1">
      <alignment vertical="center" wrapText="1"/>
    </xf>
    <xf numFmtId="0" fontId="39" fillId="0" borderId="2" xfId="6" applyFont="1" applyBorder="1" applyAlignment="1">
      <alignment vertical="center" wrapText="1"/>
    </xf>
    <xf numFmtId="0" fontId="40" fillId="0" borderId="2" xfId="6" applyFont="1" applyBorder="1" applyAlignment="1">
      <alignment horizontal="center" vertical="center" wrapText="1"/>
    </xf>
    <xf numFmtId="0" fontId="40" fillId="0" borderId="2" xfId="6" applyFont="1" applyBorder="1" applyAlignment="1">
      <alignment horizontal="left" vertical="center" wrapText="1"/>
    </xf>
    <xf numFmtId="0" fontId="30" fillId="0" borderId="2" xfId="6" applyFont="1" applyBorder="1" applyAlignment="1">
      <alignment vertical="center" wrapText="1"/>
    </xf>
    <xf numFmtId="0" fontId="43" fillId="0" borderId="2" xfId="0" applyFont="1" applyBorder="1" applyAlignment="1">
      <alignment wrapText="1"/>
    </xf>
    <xf numFmtId="0" fontId="41" fillId="0" borderId="2" xfId="0" applyFont="1" applyBorder="1" applyAlignment="1">
      <alignment wrapText="1"/>
    </xf>
    <xf numFmtId="0" fontId="36" fillId="0" borderId="2" xfId="8" applyFont="1" applyBorder="1" applyAlignment="1">
      <alignment vertical="center" wrapText="1"/>
    </xf>
    <xf numFmtId="0" fontId="39" fillId="0" borderId="2" xfId="8" applyFont="1" applyBorder="1" applyAlignment="1">
      <alignment vertical="center" wrapText="1"/>
    </xf>
    <xf numFmtId="0" fontId="39" fillId="0" borderId="2" xfId="7" applyFont="1" applyBorder="1" applyAlignment="1">
      <alignment vertical="center" wrapText="1"/>
    </xf>
    <xf numFmtId="0" fontId="36" fillId="0" borderId="2" xfId="7" applyFont="1" applyBorder="1" applyAlignment="1">
      <alignment vertical="center" wrapText="1"/>
    </xf>
    <xf numFmtId="0" fontId="30" fillId="0" borderId="2" xfId="7" applyFont="1" applyBorder="1" applyAlignment="1">
      <alignment vertical="center" wrapText="1"/>
    </xf>
    <xf numFmtId="165" fontId="14" fillId="0" borderId="2" xfId="0" applyNumberFormat="1" applyFont="1" applyBorder="1" applyAlignment="1">
      <alignment vertical="center" wrapText="1"/>
    </xf>
    <xf numFmtId="165" fontId="35" fillId="0" borderId="2" xfId="0" applyNumberFormat="1" applyFont="1" applyBorder="1" applyAlignment="1">
      <alignment vertical="center" wrapText="1"/>
    </xf>
    <xf numFmtId="0" fontId="48" fillId="0" borderId="2" xfId="0" applyFont="1" applyBorder="1" applyAlignment="1">
      <alignment wrapText="1"/>
    </xf>
    <xf numFmtId="0" fontId="49" fillId="0" borderId="2" xfId="0" applyFont="1" applyBorder="1" applyAlignment="1">
      <alignment wrapText="1"/>
    </xf>
    <xf numFmtId="0" fontId="49" fillId="0" borderId="2" xfId="0" applyFont="1" applyBorder="1" applyAlignment="1">
      <alignment vertical="center" wrapText="1"/>
    </xf>
    <xf numFmtId="165" fontId="11" fillId="0" borderId="2" xfId="0" applyNumberFormat="1" applyFont="1" applyBorder="1" applyAlignment="1">
      <alignment vertical="center" wrapText="1"/>
    </xf>
    <xf numFmtId="0" fontId="50" fillId="0" borderId="2" xfId="0" applyFont="1" applyBorder="1" applyAlignment="1">
      <alignment wrapText="1"/>
    </xf>
    <xf numFmtId="0" fontId="1" fillId="0" borderId="2" xfId="9" applyBorder="1" applyAlignment="1">
      <alignment vertical="center"/>
    </xf>
    <xf numFmtId="0" fontId="1" fillId="0" borderId="2" xfId="9" applyBorder="1" applyAlignment="1">
      <alignment vertical="center" wrapText="1"/>
    </xf>
    <xf numFmtId="0" fontId="38" fillId="0" borderId="2" xfId="9" applyFont="1" applyBorder="1" applyAlignment="1">
      <alignment vertical="center"/>
    </xf>
    <xf numFmtId="0" fontId="38" fillId="0" borderId="2" xfId="9" applyFont="1" applyBorder="1" applyAlignment="1">
      <alignment vertical="center" wrapText="1"/>
    </xf>
    <xf numFmtId="165" fontId="14" fillId="4" borderId="2" xfId="0" applyNumberFormat="1" applyFont="1" applyFill="1" applyBorder="1" applyAlignment="1">
      <alignment vertical="center" wrapText="1"/>
    </xf>
    <xf numFmtId="0" fontId="51" fillId="0" borderId="0" xfId="0" applyFont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0" fontId="19" fillId="3" borderId="2" xfId="0" applyFont="1" applyFill="1" applyBorder="1" applyAlignment="1">
      <alignment horizontal="left" vertical="center" wrapText="1"/>
    </xf>
    <xf numFmtId="164" fontId="5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164" fontId="51" fillId="0" borderId="2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35" fillId="0" borderId="2" xfId="0" applyFont="1" applyBorder="1" applyAlignment="1">
      <alignment horizontal="right" vertical="center" wrapText="1"/>
    </xf>
    <xf numFmtId="164" fontId="52" fillId="0" borderId="2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164" fontId="51" fillId="0" borderId="2" xfId="0" applyNumberFormat="1" applyFont="1" applyBorder="1" applyAlignment="1">
      <alignment vertical="center" wrapText="1"/>
    </xf>
    <xf numFmtId="49" fontId="2" fillId="0" borderId="5" xfId="0" applyNumberFormat="1" applyFont="1" applyBorder="1" applyAlignment="1">
      <alignment horizontal="right" vertical="center" wrapText="1"/>
    </xf>
    <xf numFmtId="49" fontId="4" fillId="0" borderId="16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center" wrapText="1"/>
    </xf>
    <xf numFmtId="164" fontId="53" fillId="0" borderId="2" xfId="0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9" fontId="37" fillId="0" borderId="2" xfId="0" applyNumberFormat="1" applyFont="1" applyBorder="1" applyAlignment="1">
      <alignment horizontal="right" vertical="center" wrapText="1"/>
    </xf>
    <xf numFmtId="164" fontId="7" fillId="0" borderId="0" xfId="0" applyNumberFormat="1" applyFont="1" applyBorder="1" applyAlignment="1">
      <alignment vertical="center" wrapText="1"/>
    </xf>
    <xf numFmtId="0" fontId="2" fillId="0" borderId="13" xfId="0" applyNumberFormat="1" applyFont="1" applyBorder="1" applyAlignment="1">
      <alignment vertical="center" textRotation="90" wrapText="1"/>
    </xf>
    <xf numFmtId="0" fontId="3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18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textRotation="90" wrapText="1"/>
    </xf>
    <xf numFmtId="0" fontId="25" fillId="0" borderId="18" xfId="0" applyFont="1" applyBorder="1" applyAlignment="1">
      <alignment horizontal="center" vertical="center" textRotation="90" wrapText="1"/>
    </xf>
    <xf numFmtId="0" fontId="25" fillId="0" borderId="6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21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right" vertical="top" wrapText="1"/>
    </xf>
    <xf numFmtId="0" fontId="4" fillId="0" borderId="18" xfId="0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right" vertical="top" wrapText="1"/>
    </xf>
    <xf numFmtId="49" fontId="4" fillId="0" borderId="18" xfId="0" applyNumberFormat="1" applyFont="1" applyBorder="1" applyAlignment="1">
      <alignment horizontal="right" vertical="top" wrapText="1"/>
    </xf>
    <xf numFmtId="0" fontId="2" fillId="0" borderId="1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textRotation="90" wrapText="1"/>
    </xf>
  </cellXfs>
  <cellStyles count="10">
    <cellStyle name="Обычный" xfId="0" builtinId="0"/>
    <cellStyle name="Обычный 10" xfId="9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Обычный 8" xfId="8"/>
    <cellStyle name="Обычный 9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/&#1073;&#1102;&#1076;&#1078;&#1077;&#1090;/2015/&#1041;&#1102;&#1076;&#1078;&#1077;&#1090;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/&#1056;&#1110;&#1096;&#1077;&#1085;&#1085;&#1103;/17%20&#1089;&#1077;&#1089;%20(7%20&#1089;&#1082;&#1083;)/&#1079;&#1084;&#1110;&#1085;&#1080;%20&#1076;&#1086;%20&#1073;&#1102;&#1076;&#1078;&#1077;&#1090;&#1091;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и рік"/>
      <sheetName val="Доходи міс заг"/>
      <sheetName val="Доходи міс спец"/>
      <sheetName val="Фінансування рік"/>
      <sheetName val="Фінансування місяць"/>
      <sheetName val="Річний розпис"/>
      <sheetName val="Помісячний розпис заг"/>
      <sheetName val="Поміс.розпис спец"/>
      <sheetName val="зведений кошторис"/>
      <sheetName val="кошториси"/>
      <sheetName val="кошториси по ДНЗ"/>
      <sheetName val="план асигнувань ДНЗ"/>
      <sheetName val="План асигнувань"/>
      <sheetName val="Зведення показників"/>
      <sheetName val="Кошторис РФВ"/>
      <sheetName val="План асигнувань сп"/>
      <sheetName val="розподіл показників рік"/>
      <sheetName val="розподіл показників місяць"/>
      <sheetName val="аналіз"/>
      <sheetName val="енергоносії"/>
      <sheetName val="кредиторка"/>
      <sheetName val="Лист1"/>
      <sheetName val="Лист2"/>
      <sheetName val="Зміст"/>
      <sheetName val="Сільські ради"/>
    </sheetNames>
    <sheetDataSet>
      <sheetData sheetId="0">
        <row r="20">
          <cell r="C20">
            <v>58100</v>
          </cell>
        </row>
        <row r="23">
          <cell r="C23">
            <v>0</v>
          </cell>
        </row>
        <row r="24">
          <cell r="C24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66">
          <cell r="C66">
            <v>0</v>
          </cell>
        </row>
        <row r="80">
          <cell r="C80">
            <v>-621470</v>
          </cell>
          <cell r="D80">
            <v>621470</v>
          </cell>
        </row>
      </sheetData>
      <sheetData sheetId="1"/>
      <sheetData sheetId="2"/>
      <sheetData sheetId="3">
        <row r="20">
          <cell r="D20">
            <v>2168530</v>
          </cell>
        </row>
      </sheetData>
      <sheetData sheetId="4"/>
      <sheetData sheetId="5"/>
      <sheetData sheetId="6">
        <row r="18">
          <cell r="O18">
            <v>2586640</v>
          </cell>
        </row>
        <row r="56">
          <cell r="O56">
            <v>20000</v>
          </cell>
        </row>
      </sheetData>
      <sheetData sheetId="7">
        <row r="17">
          <cell r="O17">
            <v>913580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аток 1"/>
      <sheetName val="додаток 2"/>
      <sheetName val="додаток 3"/>
      <sheetName val="додаток 4"/>
      <sheetName val="Лист1"/>
    </sheetNames>
    <sheetDataSet>
      <sheetData sheetId="0"/>
      <sheetData sheetId="1"/>
      <sheetData sheetId="2"/>
      <sheetData sheetId="3">
        <row r="28">
          <cell r="F28">
            <v>470</v>
          </cell>
        </row>
        <row r="32">
          <cell r="F32">
            <v>3608.44</v>
          </cell>
        </row>
        <row r="73">
          <cell r="F73">
            <v>1903.9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69" zoomScale="124" zoomScaleNormal="124" workbookViewId="0">
      <selection activeCell="D84" sqref="D84"/>
    </sheetView>
  </sheetViews>
  <sheetFormatPr defaultRowHeight="15" x14ac:dyDescent="0.25"/>
  <cols>
    <col min="1" max="1" width="10.42578125" style="1" customWidth="1"/>
    <col min="2" max="2" width="51.140625" style="1" customWidth="1"/>
    <col min="3" max="3" width="9.5703125" style="1" customWidth="1"/>
    <col min="4" max="4" width="10.140625" style="1" customWidth="1"/>
    <col min="5" max="5" width="8.5703125" style="1" customWidth="1"/>
    <col min="6" max="6" width="8.7109375" style="1" customWidth="1"/>
    <col min="7" max="16384" width="9.140625" style="1"/>
  </cols>
  <sheetData>
    <row r="1" spans="1:6" s="11" customFormat="1" x14ac:dyDescent="0.25">
      <c r="C1" s="175" t="s">
        <v>0</v>
      </c>
      <c r="D1" s="175"/>
      <c r="E1" s="175"/>
      <c r="F1" s="175"/>
    </row>
    <row r="2" spans="1:6" s="11" customFormat="1" ht="15" customHeight="1" x14ac:dyDescent="0.25">
      <c r="C2" s="176" t="s">
        <v>289</v>
      </c>
      <c r="D2" s="176"/>
      <c r="E2" s="176"/>
      <c r="F2" s="176"/>
    </row>
    <row r="3" spans="1:6" s="11" customFormat="1" ht="15" customHeight="1" x14ac:dyDescent="0.25">
      <c r="C3" s="176" t="s">
        <v>290</v>
      </c>
      <c r="D3" s="176"/>
      <c r="E3" s="176"/>
      <c r="F3" s="176"/>
    </row>
    <row r="4" spans="1:6" s="11" customFormat="1" ht="3" customHeight="1" x14ac:dyDescent="0.25"/>
    <row r="5" spans="1:6" ht="15" customHeight="1" x14ac:dyDescent="0.25">
      <c r="A5" s="184" t="s">
        <v>30</v>
      </c>
      <c r="B5" s="184"/>
      <c r="C5" s="184"/>
      <c r="D5" s="184"/>
      <c r="E5" s="184"/>
      <c r="F5" s="184"/>
    </row>
    <row r="6" spans="1:6" ht="15" customHeight="1" x14ac:dyDescent="0.25">
      <c r="A6" s="184" t="s">
        <v>166</v>
      </c>
      <c r="B6" s="184"/>
      <c r="C6" s="184"/>
      <c r="D6" s="184"/>
      <c r="E6" s="184"/>
      <c r="F6" s="184"/>
    </row>
    <row r="7" spans="1:6" ht="15" customHeight="1" x14ac:dyDescent="0.25">
      <c r="E7" s="177" t="s">
        <v>78</v>
      </c>
      <c r="F7" s="177"/>
    </row>
    <row r="8" spans="1:6" s="12" customFormat="1" ht="12.75" customHeight="1" x14ac:dyDescent="0.2">
      <c r="A8" s="180" t="s">
        <v>1</v>
      </c>
      <c r="B8" s="180" t="s">
        <v>2</v>
      </c>
      <c r="C8" s="180" t="s">
        <v>33</v>
      </c>
      <c r="D8" s="180" t="s">
        <v>3</v>
      </c>
      <c r="E8" s="178" t="s">
        <v>4</v>
      </c>
      <c r="F8" s="179"/>
    </row>
    <row r="9" spans="1:6" s="12" customFormat="1" ht="38.25" x14ac:dyDescent="0.2">
      <c r="A9" s="181"/>
      <c r="B9" s="181"/>
      <c r="C9" s="181"/>
      <c r="D9" s="181"/>
      <c r="E9" s="56" t="s">
        <v>33</v>
      </c>
      <c r="F9" s="56" t="s">
        <v>79</v>
      </c>
    </row>
    <row r="10" spans="1:6" x14ac:dyDescent="0.25">
      <c r="A10" s="56">
        <v>1</v>
      </c>
      <c r="B10" s="56">
        <v>2</v>
      </c>
      <c r="C10" s="56">
        <v>3</v>
      </c>
      <c r="D10" s="56">
        <v>4</v>
      </c>
      <c r="E10" s="56">
        <v>5</v>
      </c>
      <c r="F10" s="56">
        <v>6</v>
      </c>
    </row>
    <row r="11" spans="1:6" s="59" customFormat="1" x14ac:dyDescent="0.25">
      <c r="A11" s="106">
        <v>10000000</v>
      </c>
      <c r="B11" s="107" t="s">
        <v>5</v>
      </c>
      <c r="C11" s="108">
        <f t="shared" ref="C11:C12" si="0">SUM(D11:E11)</f>
        <v>19627.55</v>
      </c>
      <c r="D11" s="108">
        <f>D12+D14+D18+D24+D30+D48</f>
        <v>19586.95</v>
      </c>
      <c r="E11" s="108">
        <f t="shared" ref="E11:F11" si="1">E12+E14+E18+E24+E30+E48</f>
        <v>40.6</v>
      </c>
      <c r="F11" s="108">
        <f t="shared" si="1"/>
        <v>0</v>
      </c>
    </row>
    <row r="12" spans="1:6" ht="15.75" customHeight="1" x14ac:dyDescent="0.3">
      <c r="A12" s="109">
        <v>11020000</v>
      </c>
      <c r="B12" s="110" t="s">
        <v>80</v>
      </c>
      <c r="C12" s="33">
        <f t="shared" si="0"/>
        <v>40</v>
      </c>
      <c r="D12" s="111">
        <f>D13</f>
        <v>40</v>
      </c>
      <c r="E12" s="111">
        <f t="shared" ref="E12:F12" si="2">E13</f>
        <v>0</v>
      </c>
      <c r="F12" s="111">
        <f t="shared" si="2"/>
        <v>0</v>
      </c>
    </row>
    <row r="13" spans="1:6" ht="13.5" customHeight="1" x14ac:dyDescent="0.25">
      <c r="A13" s="112">
        <v>11020200</v>
      </c>
      <c r="B13" s="112" t="s">
        <v>6</v>
      </c>
      <c r="C13" s="33">
        <f>SUM(D13:E13)</f>
        <v>40</v>
      </c>
      <c r="D13" s="33">
        <v>40</v>
      </c>
      <c r="E13" s="33"/>
      <c r="F13" s="33"/>
    </row>
    <row r="14" spans="1:6" s="59" customFormat="1" ht="15" hidden="1" customHeight="1" x14ac:dyDescent="0.25">
      <c r="A14" s="113">
        <v>12000000</v>
      </c>
      <c r="B14" s="114" t="s">
        <v>81</v>
      </c>
      <c r="C14" s="108">
        <f t="shared" ref="C14:C83" si="3">SUM(D14:E14)</f>
        <v>0</v>
      </c>
      <c r="D14" s="108">
        <f>D15</f>
        <v>0</v>
      </c>
      <c r="E14" s="108">
        <f t="shared" ref="E14:F14" si="4">E15</f>
        <v>0</v>
      </c>
      <c r="F14" s="108">
        <f t="shared" si="4"/>
        <v>0</v>
      </c>
    </row>
    <row r="15" spans="1:6" s="59" customFormat="1" ht="24.75" hidden="1" customHeight="1" x14ac:dyDescent="0.25">
      <c r="A15" s="115">
        <v>12020000</v>
      </c>
      <c r="B15" s="116" t="s">
        <v>82</v>
      </c>
      <c r="C15" s="108">
        <f t="shared" si="3"/>
        <v>0</v>
      </c>
      <c r="D15" s="108">
        <f>SUM(D16:D17)</f>
        <v>0</v>
      </c>
      <c r="E15" s="108">
        <f t="shared" ref="E15:F15" si="5">SUM(E16:E17)</f>
        <v>0</v>
      </c>
      <c r="F15" s="108">
        <f t="shared" si="5"/>
        <v>0</v>
      </c>
    </row>
    <row r="16" spans="1:6" ht="32.25" hidden="1" customHeight="1" x14ac:dyDescent="0.25">
      <c r="A16" s="17">
        <v>12020100</v>
      </c>
      <c r="B16" s="117" t="s">
        <v>83</v>
      </c>
      <c r="C16" s="33">
        <f t="shared" si="3"/>
        <v>0</v>
      </c>
      <c r="D16" s="33">
        <f>'[1]Доходи рік'!$C23/1000</f>
        <v>0</v>
      </c>
      <c r="E16" s="33"/>
      <c r="F16" s="33"/>
    </row>
    <row r="17" spans="1:6" ht="22.5" hidden="1" customHeight="1" x14ac:dyDescent="0.25">
      <c r="A17" s="17">
        <v>12020200</v>
      </c>
      <c r="B17" s="117" t="s">
        <v>84</v>
      </c>
      <c r="C17" s="33">
        <f t="shared" si="3"/>
        <v>0</v>
      </c>
      <c r="D17" s="33">
        <f>'[1]Доходи рік'!$C24/1000</f>
        <v>0</v>
      </c>
      <c r="E17" s="33"/>
      <c r="F17" s="33"/>
    </row>
    <row r="18" spans="1:6" s="59" customFormat="1" ht="13.5" customHeight="1" x14ac:dyDescent="0.3">
      <c r="A18" s="109">
        <v>13000000</v>
      </c>
      <c r="B18" s="110" t="s">
        <v>85</v>
      </c>
      <c r="C18" s="108">
        <f t="shared" si="3"/>
        <v>6.4</v>
      </c>
      <c r="D18" s="108">
        <f>D19</f>
        <v>6.4</v>
      </c>
      <c r="E18" s="108">
        <f t="shared" ref="E18:F18" si="6">E19</f>
        <v>0</v>
      </c>
      <c r="F18" s="108">
        <f t="shared" si="6"/>
        <v>0</v>
      </c>
    </row>
    <row r="19" spans="1:6" x14ac:dyDescent="0.25">
      <c r="A19" s="118">
        <v>13010000</v>
      </c>
      <c r="B19" s="119" t="s">
        <v>86</v>
      </c>
      <c r="C19" s="33">
        <f t="shared" si="3"/>
        <v>6.4</v>
      </c>
      <c r="D19" s="33">
        <f>SUM(D20:D23)</f>
        <v>6.4</v>
      </c>
      <c r="E19" s="33">
        <f t="shared" ref="E19:F19" si="7">SUM(E20:E23)</f>
        <v>0</v>
      </c>
      <c r="F19" s="33">
        <f t="shared" si="7"/>
        <v>0</v>
      </c>
    </row>
    <row r="20" spans="1:6" ht="33.75" x14ac:dyDescent="0.25">
      <c r="A20" s="118">
        <v>13010200</v>
      </c>
      <c r="B20" s="119" t="s">
        <v>87</v>
      </c>
      <c r="C20" s="33">
        <f t="shared" si="3"/>
        <v>6.4</v>
      </c>
      <c r="D20" s="33">
        <v>6.4</v>
      </c>
      <c r="E20" s="33"/>
      <c r="F20" s="33"/>
    </row>
    <row r="21" spans="1:6" ht="25.5" hidden="1" customHeight="1" x14ac:dyDescent="0.25">
      <c r="A21" s="118">
        <v>13020200</v>
      </c>
      <c r="B21" s="119" t="s">
        <v>88</v>
      </c>
      <c r="C21" s="33">
        <f t="shared" si="3"/>
        <v>0</v>
      </c>
      <c r="D21" s="33">
        <f>'[1]Доходи рік'!$C28/1000</f>
        <v>0</v>
      </c>
      <c r="E21" s="33"/>
      <c r="F21" s="33"/>
    </row>
    <row r="22" spans="1:6" ht="22.5" hidden="1" customHeight="1" x14ac:dyDescent="0.25">
      <c r="A22" s="118">
        <v>13030200</v>
      </c>
      <c r="B22" s="119" t="s">
        <v>89</v>
      </c>
      <c r="C22" s="33">
        <f t="shared" si="3"/>
        <v>0</v>
      </c>
      <c r="D22" s="33">
        <f>'[1]Доходи рік'!$C29/1000</f>
        <v>0</v>
      </c>
      <c r="E22" s="33"/>
      <c r="F22" s="33"/>
    </row>
    <row r="23" spans="1:6" ht="22.5" hidden="1" customHeight="1" x14ac:dyDescent="0.25">
      <c r="A23" s="118">
        <v>13030600</v>
      </c>
      <c r="B23" s="119" t="s">
        <v>90</v>
      </c>
      <c r="C23" s="33">
        <f t="shared" si="3"/>
        <v>0</v>
      </c>
      <c r="D23" s="33">
        <f>'[1]Доходи рік'!$C30/1000</f>
        <v>0</v>
      </c>
      <c r="E23" s="33"/>
      <c r="F23" s="33"/>
    </row>
    <row r="24" spans="1:6" s="59" customFormat="1" x14ac:dyDescent="0.25">
      <c r="A24" s="120">
        <v>14000000</v>
      </c>
      <c r="B24" s="114" t="s">
        <v>91</v>
      </c>
      <c r="C24" s="108">
        <f t="shared" si="3"/>
        <v>2709.6</v>
      </c>
      <c r="D24" s="108">
        <f>D29+D27+D25</f>
        <v>2709.6</v>
      </c>
      <c r="E24" s="108">
        <f t="shared" ref="E24:F24" si="8">E29</f>
        <v>0</v>
      </c>
      <c r="F24" s="108">
        <f t="shared" si="8"/>
        <v>0</v>
      </c>
    </row>
    <row r="25" spans="1:6" s="54" customFormat="1" ht="12" customHeight="1" x14ac:dyDescent="0.25">
      <c r="A25" s="121">
        <v>14020000</v>
      </c>
      <c r="B25" s="122" t="s">
        <v>239</v>
      </c>
      <c r="C25" s="111">
        <f t="shared" si="3"/>
        <v>283.89999999999998</v>
      </c>
      <c r="D25" s="123">
        <f>D26</f>
        <v>283.89999999999998</v>
      </c>
      <c r="E25" s="123"/>
      <c r="F25" s="123"/>
    </row>
    <row r="26" spans="1:6" s="58" customFormat="1" x14ac:dyDescent="0.25">
      <c r="A26" s="124">
        <v>14021900</v>
      </c>
      <c r="B26" s="117" t="s">
        <v>240</v>
      </c>
      <c r="C26" s="33">
        <f t="shared" si="3"/>
        <v>283.89999999999998</v>
      </c>
      <c r="D26" s="33">
        <v>283.89999999999998</v>
      </c>
      <c r="E26" s="33"/>
      <c r="F26" s="33"/>
    </row>
    <row r="27" spans="1:6" s="54" customFormat="1" ht="23.25" customHeight="1" x14ac:dyDescent="0.25">
      <c r="A27" s="121">
        <v>14030000</v>
      </c>
      <c r="B27" s="122" t="s">
        <v>241</v>
      </c>
      <c r="C27" s="111">
        <f t="shared" si="3"/>
        <v>1076.2</v>
      </c>
      <c r="D27" s="123">
        <f>D28</f>
        <v>1076.2</v>
      </c>
      <c r="E27" s="123"/>
      <c r="F27" s="123"/>
    </row>
    <row r="28" spans="1:6" s="58" customFormat="1" x14ac:dyDescent="0.25">
      <c r="A28" s="124">
        <v>14031900</v>
      </c>
      <c r="B28" s="117" t="s">
        <v>240</v>
      </c>
      <c r="C28" s="33">
        <f t="shared" si="3"/>
        <v>1076.2</v>
      </c>
      <c r="D28" s="33">
        <v>1076.2</v>
      </c>
      <c r="E28" s="33"/>
      <c r="F28" s="33"/>
    </row>
    <row r="29" spans="1:6" s="125" customFormat="1" ht="22.5" x14ac:dyDescent="0.25">
      <c r="A29" s="121">
        <v>14040000</v>
      </c>
      <c r="B29" s="122" t="s">
        <v>92</v>
      </c>
      <c r="C29" s="111">
        <f t="shared" si="3"/>
        <v>1349.5</v>
      </c>
      <c r="D29" s="111">
        <v>1349.5</v>
      </c>
      <c r="E29" s="111"/>
      <c r="F29" s="111"/>
    </row>
    <row r="30" spans="1:6" s="59" customFormat="1" ht="17.25" customHeight="1" x14ac:dyDescent="0.25">
      <c r="A30" s="16">
        <v>18000000</v>
      </c>
      <c r="B30" s="114" t="s">
        <v>93</v>
      </c>
      <c r="C30" s="108">
        <f t="shared" si="3"/>
        <v>16830.95</v>
      </c>
      <c r="D30" s="108">
        <f>D31+D42+D44</f>
        <v>16830.95</v>
      </c>
      <c r="E30" s="108">
        <f t="shared" ref="E30:F30" si="9">E31+E42+E44</f>
        <v>0</v>
      </c>
      <c r="F30" s="108">
        <f t="shared" si="9"/>
        <v>0</v>
      </c>
    </row>
    <row r="31" spans="1:6" x14ac:dyDescent="0.25">
      <c r="A31" s="17">
        <v>18010000</v>
      </c>
      <c r="B31" s="117" t="s">
        <v>94</v>
      </c>
      <c r="C31" s="33">
        <f t="shared" si="3"/>
        <v>9677</v>
      </c>
      <c r="D31" s="33">
        <f>SUM(D32:D41)</f>
        <v>9677</v>
      </c>
      <c r="E31" s="33">
        <f t="shared" ref="E31:F31" si="10">SUM(E32:E41)</f>
        <v>0</v>
      </c>
      <c r="F31" s="33">
        <f t="shared" si="10"/>
        <v>0</v>
      </c>
    </row>
    <row r="32" spans="1:6" ht="22.5" x14ac:dyDescent="0.25">
      <c r="A32" s="17">
        <v>18010100</v>
      </c>
      <c r="B32" s="117" t="s">
        <v>95</v>
      </c>
      <c r="C32" s="33">
        <f t="shared" si="3"/>
        <v>19.399999999999999</v>
      </c>
      <c r="D32" s="33">
        <v>19.399999999999999</v>
      </c>
      <c r="E32" s="33"/>
      <c r="F32" s="33"/>
    </row>
    <row r="33" spans="1:6" ht="21" customHeight="1" x14ac:dyDescent="0.25">
      <c r="A33" s="17">
        <v>18010200</v>
      </c>
      <c r="B33" s="117" t="s">
        <v>96</v>
      </c>
      <c r="C33" s="33">
        <f t="shared" si="3"/>
        <v>138.9</v>
      </c>
      <c r="D33" s="33">
        <v>138.9</v>
      </c>
      <c r="E33" s="33"/>
      <c r="F33" s="33"/>
    </row>
    <row r="34" spans="1:6" ht="22.5" x14ac:dyDescent="0.25">
      <c r="A34" s="17">
        <v>18010300</v>
      </c>
      <c r="B34" s="117" t="s">
        <v>97</v>
      </c>
      <c r="C34" s="33">
        <f t="shared" si="3"/>
        <v>631.29999999999995</v>
      </c>
      <c r="D34" s="33">
        <v>631.29999999999995</v>
      </c>
      <c r="E34" s="33"/>
      <c r="F34" s="33"/>
    </row>
    <row r="35" spans="1:6" ht="22.5" x14ac:dyDescent="0.25">
      <c r="A35" s="126">
        <v>18010400</v>
      </c>
      <c r="B35" s="117" t="s">
        <v>98</v>
      </c>
      <c r="C35" s="33">
        <f t="shared" si="3"/>
        <v>1104.2</v>
      </c>
      <c r="D35" s="33">
        <v>1104.2</v>
      </c>
      <c r="E35" s="33"/>
      <c r="F35" s="33"/>
    </row>
    <row r="36" spans="1:6" x14ac:dyDescent="0.25">
      <c r="A36" s="126">
        <v>18010500</v>
      </c>
      <c r="B36" s="117" t="s">
        <v>7</v>
      </c>
      <c r="C36" s="33">
        <f t="shared" si="3"/>
        <v>1541.7</v>
      </c>
      <c r="D36" s="33">
        <v>1541.7</v>
      </c>
      <c r="E36" s="33"/>
      <c r="F36" s="33"/>
    </row>
    <row r="37" spans="1:6" x14ac:dyDescent="0.25">
      <c r="A37" s="126">
        <v>18010600</v>
      </c>
      <c r="B37" s="117" t="s">
        <v>8</v>
      </c>
      <c r="C37" s="33">
        <f t="shared" si="3"/>
        <v>4390.3999999999996</v>
      </c>
      <c r="D37" s="33">
        <v>4390.3999999999996</v>
      </c>
      <c r="E37" s="33"/>
      <c r="F37" s="33"/>
    </row>
    <row r="38" spans="1:6" x14ac:dyDescent="0.25">
      <c r="A38" s="126">
        <v>18010700</v>
      </c>
      <c r="B38" s="117" t="s">
        <v>9</v>
      </c>
      <c r="C38" s="33">
        <f t="shared" si="3"/>
        <v>733.7</v>
      </c>
      <c r="D38" s="33">
        <v>733.7</v>
      </c>
      <c r="E38" s="33"/>
      <c r="F38" s="33"/>
    </row>
    <row r="39" spans="1:6" ht="15.75" customHeight="1" x14ac:dyDescent="0.25">
      <c r="A39" s="126">
        <v>18010900</v>
      </c>
      <c r="B39" s="126" t="s">
        <v>10</v>
      </c>
      <c r="C39" s="33">
        <f t="shared" si="3"/>
        <v>967.4</v>
      </c>
      <c r="D39" s="33">
        <v>967.4</v>
      </c>
      <c r="E39" s="33"/>
      <c r="F39" s="33"/>
    </row>
    <row r="40" spans="1:6" s="55" customFormat="1" ht="12.75" customHeight="1" x14ac:dyDescent="0.15">
      <c r="A40" s="127">
        <v>18011000</v>
      </c>
      <c r="B40" s="117" t="s">
        <v>99</v>
      </c>
      <c r="C40" s="33">
        <f t="shared" si="3"/>
        <v>100</v>
      </c>
      <c r="D40" s="33">
        <v>100</v>
      </c>
      <c r="E40" s="17"/>
      <c r="F40" s="17"/>
    </row>
    <row r="41" spans="1:6" s="55" customFormat="1" ht="15.75" customHeight="1" x14ac:dyDescent="0.15">
      <c r="A41" s="127">
        <v>18011100</v>
      </c>
      <c r="B41" s="117" t="s">
        <v>100</v>
      </c>
      <c r="C41" s="33">
        <f t="shared" si="3"/>
        <v>50</v>
      </c>
      <c r="D41" s="33">
        <v>50</v>
      </c>
      <c r="E41" s="105"/>
      <c r="F41" s="17"/>
    </row>
    <row r="42" spans="1:6" s="59" customFormat="1" x14ac:dyDescent="0.25">
      <c r="A42" s="128">
        <v>18030000</v>
      </c>
      <c r="B42" s="116" t="s">
        <v>101</v>
      </c>
      <c r="C42" s="108">
        <f t="shared" si="3"/>
        <v>3</v>
      </c>
      <c r="D42" s="129">
        <f>D43</f>
        <v>3</v>
      </c>
      <c r="E42" s="129">
        <f t="shared" ref="E42:F42" si="11">E43</f>
        <v>0</v>
      </c>
      <c r="F42" s="129">
        <f t="shared" si="11"/>
        <v>0</v>
      </c>
    </row>
    <row r="43" spans="1:6" x14ac:dyDescent="0.25">
      <c r="A43" s="127">
        <v>18030100</v>
      </c>
      <c r="B43" s="127" t="s">
        <v>11</v>
      </c>
      <c r="C43" s="33">
        <f t="shared" si="3"/>
        <v>3</v>
      </c>
      <c r="D43" s="33">
        <v>3</v>
      </c>
      <c r="E43" s="33"/>
      <c r="F43" s="33"/>
    </row>
    <row r="44" spans="1:6" s="59" customFormat="1" x14ac:dyDescent="0.25">
      <c r="A44" s="130">
        <v>18050000</v>
      </c>
      <c r="B44" s="130" t="s">
        <v>12</v>
      </c>
      <c r="C44" s="108">
        <f t="shared" si="3"/>
        <v>7150.95</v>
      </c>
      <c r="D44" s="108">
        <f>SUM(D45:D47)</f>
        <v>7150.95</v>
      </c>
      <c r="E44" s="108">
        <f t="shared" ref="E44:F44" si="12">SUM(E45:E47)</f>
        <v>0</v>
      </c>
      <c r="F44" s="108">
        <f t="shared" si="12"/>
        <v>0</v>
      </c>
    </row>
    <row r="45" spans="1:6" x14ac:dyDescent="0.25">
      <c r="A45" s="17">
        <v>18050300</v>
      </c>
      <c r="B45" s="17" t="s">
        <v>13</v>
      </c>
      <c r="C45" s="33">
        <f t="shared" si="3"/>
        <v>967.97</v>
      </c>
      <c r="D45" s="33">
        <v>967.97</v>
      </c>
      <c r="E45" s="33"/>
      <c r="F45" s="33"/>
    </row>
    <row r="46" spans="1:6" x14ac:dyDescent="0.25">
      <c r="A46" s="17">
        <v>18050400</v>
      </c>
      <c r="B46" s="17" t="s">
        <v>14</v>
      </c>
      <c r="C46" s="33">
        <f t="shared" si="3"/>
        <v>4965.78</v>
      </c>
      <c r="D46" s="33">
        <v>4965.78</v>
      </c>
      <c r="E46" s="33"/>
      <c r="F46" s="33"/>
    </row>
    <row r="47" spans="1:6" ht="34.5" customHeight="1" x14ac:dyDescent="0.25">
      <c r="A47" s="17">
        <v>18050500</v>
      </c>
      <c r="B47" s="117" t="s">
        <v>102</v>
      </c>
      <c r="C47" s="33">
        <f t="shared" si="3"/>
        <v>1217.2</v>
      </c>
      <c r="D47" s="33">
        <v>1217.2</v>
      </c>
      <c r="E47" s="33"/>
      <c r="F47" s="33"/>
    </row>
    <row r="48" spans="1:6" s="59" customFormat="1" x14ac:dyDescent="0.25">
      <c r="A48" s="16">
        <v>19000000</v>
      </c>
      <c r="B48" s="16" t="s">
        <v>103</v>
      </c>
      <c r="C48" s="108">
        <f t="shared" si="3"/>
        <v>40.6</v>
      </c>
      <c r="D48" s="108">
        <f>D49</f>
        <v>0</v>
      </c>
      <c r="E48" s="108">
        <f t="shared" ref="E48:F48" si="13">E49</f>
        <v>40.6</v>
      </c>
      <c r="F48" s="108">
        <f t="shared" si="13"/>
        <v>0</v>
      </c>
    </row>
    <row r="49" spans="1:6" s="59" customFormat="1" x14ac:dyDescent="0.25">
      <c r="A49" s="130">
        <v>19010000</v>
      </c>
      <c r="B49" s="130" t="s">
        <v>15</v>
      </c>
      <c r="C49" s="108">
        <f t="shared" si="3"/>
        <v>40.6</v>
      </c>
      <c r="D49" s="108">
        <f>SUM(D50:D52)</f>
        <v>0</v>
      </c>
      <c r="E49" s="108">
        <f t="shared" ref="E49:F49" si="14">SUM(E50:E52)</f>
        <v>40.6</v>
      </c>
      <c r="F49" s="108">
        <f t="shared" si="14"/>
        <v>0</v>
      </c>
    </row>
    <row r="50" spans="1:6" ht="22.5" x14ac:dyDescent="0.25">
      <c r="A50" s="17">
        <v>19010100</v>
      </c>
      <c r="B50" s="17" t="s">
        <v>16</v>
      </c>
      <c r="C50" s="33">
        <f t="shared" si="3"/>
        <v>28.5</v>
      </c>
      <c r="D50" s="33"/>
      <c r="E50" s="33">
        <v>28.5</v>
      </c>
      <c r="F50" s="33"/>
    </row>
    <row r="51" spans="1:6" x14ac:dyDescent="0.25">
      <c r="A51" s="17">
        <v>19010200</v>
      </c>
      <c r="B51" s="17" t="s">
        <v>17</v>
      </c>
      <c r="C51" s="33">
        <f t="shared" si="3"/>
        <v>0</v>
      </c>
      <c r="D51" s="33"/>
      <c r="E51" s="33"/>
      <c r="F51" s="33"/>
    </row>
    <row r="52" spans="1:6" ht="22.5" x14ac:dyDescent="0.25">
      <c r="A52" s="17">
        <v>19010300</v>
      </c>
      <c r="B52" s="17" t="s">
        <v>242</v>
      </c>
      <c r="C52" s="33">
        <f t="shared" si="3"/>
        <v>12.1</v>
      </c>
      <c r="D52" s="33"/>
      <c r="E52" s="33">
        <v>12.1</v>
      </c>
      <c r="F52" s="33"/>
    </row>
    <row r="53" spans="1:6" s="59" customFormat="1" ht="12" customHeight="1" x14ac:dyDescent="0.25">
      <c r="A53" s="131">
        <v>20000000</v>
      </c>
      <c r="B53" s="132" t="s">
        <v>18</v>
      </c>
      <c r="C53" s="108">
        <f t="shared" si="3"/>
        <v>3196.3690299999998</v>
      </c>
      <c r="D53" s="108">
        <f>D54+D64+D67+D70+D60</f>
        <v>1235.9000000000001</v>
      </c>
      <c r="E53" s="108">
        <f>E54+E64+E67+E70</f>
        <v>1960.4690299999997</v>
      </c>
      <c r="F53" s="108">
        <f>F54+F64+F67+F70</f>
        <v>23</v>
      </c>
    </row>
    <row r="54" spans="1:6" s="59" customFormat="1" ht="13.5" customHeight="1" x14ac:dyDescent="0.25">
      <c r="A54" s="131">
        <v>21000000</v>
      </c>
      <c r="B54" s="133" t="s">
        <v>104</v>
      </c>
      <c r="C54" s="108">
        <f t="shared" si="3"/>
        <v>161.80000000000001</v>
      </c>
      <c r="D54" s="108">
        <f>D55+D57</f>
        <v>161.80000000000001</v>
      </c>
      <c r="E54" s="108">
        <f t="shared" ref="E54:F54" si="15">E55+E58</f>
        <v>0</v>
      </c>
      <c r="F54" s="108">
        <f t="shared" si="15"/>
        <v>0</v>
      </c>
    </row>
    <row r="55" spans="1:6" s="59" customFormat="1" ht="60" customHeight="1" x14ac:dyDescent="0.25">
      <c r="A55" s="131">
        <v>21010000</v>
      </c>
      <c r="B55" s="114" t="s">
        <v>105</v>
      </c>
      <c r="C55" s="108">
        <f t="shared" si="3"/>
        <v>110.2</v>
      </c>
      <c r="D55" s="108">
        <f>D56</f>
        <v>110.2</v>
      </c>
      <c r="E55" s="108">
        <f t="shared" ref="E55:F55" si="16">E56</f>
        <v>0</v>
      </c>
      <c r="F55" s="108">
        <f t="shared" si="16"/>
        <v>0</v>
      </c>
    </row>
    <row r="56" spans="1:6" ht="24" customHeight="1" x14ac:dyDescent="0.25">
      <c r="A56" s="134">
        <v>21010300</v>
      </c>
      <c r="B56" s="135" t="s">
        <v>106</v>
      </c>
      <c r="C56" s="33">
        <f t="shared" si="3"/>
        <v>110.2</v>
      </c>
      <c r="D56" s="33">
        <v>110.2</v>
      </c>
      <c r="E56" s="33"/>
      <c r="F56" s="33"/>
    </row>
    <row r="57" spans="1:6" s="59" customFormat="1" ht="12.75" customHeight="1" x14ac:dyDescent="0.3">
      <c r="A57" s="131">
        <v>21080000</v>
      </c>
      <c r="B57" s="136" t="s">
        <v>243</v>
      </c>
      <c r="C57" s="108">
        <f>D57</f>
        <v>51.6</v>
      </c>
      <c r="D57" s="108">
        <f>D58+D59</f>
        <v>51.6</v>
      </c>
      <c r="E57" s="108"/>
      <c r="F57" s="108"/>
    </row>
    <row r="58" spans="1:6" s="58" customFormat="1" ht="13.5" customHeight="1" x14ac:dyDescent="0.25">
      <c r="A58" s="137">
        <v>21081100</v>
      </c>
      <c r="B58" s="137" t="s">
        <v>19</v>
      </c>
      <c r="C58" s="33">
        <f t="shared" si="3"/>
        <v>15</v>
      </c>
      <c r="D58" s="33">
        <v>15</v>
      </c>
      <c r="E58" s="33"/>
      <c r="F58" s="33"/>
    </row>
    <row r="59" spans="1:6" s="58" customFormat="1" ht="22.5" x14ac:dyDescent="0.25">
      <c r="A59" s="137">
        <v>21081500</v>
      </c>
      <c r="B59" s="137" t="s">
        <v>244</v>
      </c>
      <c r="C59" s="33">
        <f t="shared" si="3"/>
        <v>36.6</v>
      </c>
      <c r="D59" s="33">
        <v>36.6</v>
      </c>
      <c r="E59" s="33"/>
      <c r="F59" s="33"/>
    </row>
    <row r="60" spans="1:6" s="59" customFormat="1" ht="12.75" customHeight="1" x14ac:dyDescent="0.25">
      <c r="A60" s="138">
        <v>22010000</v>
      </c>
      <c r="B60" s="138" t="s">
        <v>160</v>
      </c>
      <c r="C60" s="123">
        <f t="shared" si="3"/>
        <v>666</v>
      </c>
      <c r="D60" s="123">
        <f>SUM(D61:D63)</f>
        <v>666</v>
      </c>
      <c r="E60" s="108"/>
      <c r="F60" s="108"/>
    </row>
    <row r="61" spans="1:6" s="59" customFormat="1" ht="12.75" customHeight="1" x14ac:dyDescent="0.25">
      <c r="A61" s="137">
        <v>22012500</v>
      </c>
      <c r="B61" s="137" t="s">
        <v>161</v>
      </c>
      <c r="C61" s="123">
        <f t="shared" si="3"/>
        <v>517.6</v>
      </c>
      <c r="D61" s="33">
        <v>517.6</v>
      </c>
      <c r="E61" s="108"/>
      <c r="F61" s="108"/>
    </row>
    <row r="62" spans="1:6" s="59" customFormat="1" ht="22.5" x14ac:dyDescent="0.25">
      <c r="A62" s="137">
        <v>22012600</v>
      </c>
      <c r="B62" s="137" t="s">
        <v>167</v>
      </c>
      <c r="C62" s="123">
        <f t="shared" si="3"/>
        <v>112.3</v>
      </c>
      <c r="D62" s="123">
        <v>112.3</v>
      </c>
      <c r="E62" s="108"/>
      <c r="F62" s="108"/>
    </row>
    <row r="63" spans="1:6" s="59" customFormat="1" ht="49.5" customHeight="1" x14ac:dyDescent="0.25">
      <c r="A63" s="137">
        <v>22012900</v>
      </c>
      <c r="B63" s="137" t="s">
        <v>168</v>
      </c>
      <c r="C63" s="123">
        <f t="shared" si="3"/>
        <v>36.1</v>
      </c>
      <c r="D63" s="123">
        <v>36.1</v>
      </c>
      <c r="E63" s="108"/>
      <c r="F63" s="108"/>
    </row>
    <row r="64" spans="1:6" s="59" customFormat="1" ht="12.75" customHeight="1" x14ac:dyDescent="0.25">
      <c r="A64" s="139">
        <v>22090000</v>
      </c>
      <c r="B64" s="139" t="s">
        <v>20</v>
      </c>
      <c r="C64" s="108">
        <f t="shared" si="3"/>
        <v>281</v>
      </c>
      <c r="D64" s="108">
        <f t="shared" ref="D64:F64" si="17">SUM(D65:D66)</f>
        <v>281</v>
      </c>
      <c r="E64" s="108">
        <f t="shared" si="17"/>
        <v>0</v>
      </c>
      <c r="F64" s="108">
        <f t="shared" si="17"/>
        <v>0</v>
      </c>
    </row>
    <row r="65" spans="1:6" ht="22.5" x14ac:dyDescent="0.25">
      <c r="A65" s="140">
        <v>22090100</v>
      </c>
      <c r="B65" s="140" t="s">
        <v>21</v>
      </c>
      <c r="C65" s="33">
        <f t="shared" si="3"/>
        <v>205.2</v>
      </c>
      <c r="D65" s="33">
        <v>205.2</v>
      </c>
      <c r="E65" s="33"/>
      <c r="F65" s="33"/>
    </row>
    <row r="66" spans="1:6" ht="29.25" customHeight="1" x14ac:dyDescent="0.25">
      <c r="A66" s="140">
        <v>22090400</v>
      </c>
      <c r="B66" s="140" t="s">
        <v>22</v>
      </c>
      <c r="C66" s="33">
        <f t="shared" si="3"/>
        <v>75.8</v>
      </c>
      <c r="D66" s="33">
        <v>75.8</v>
      </c>
      <c r="E66" s="33"/>
      <c r="F66" s="33"/>
    </row>
    <row r="67" spans="1:6" s="59" customFormat="1" ht="12.75" customHeight="1" x14ac:dyDescent="0.25">
      <c r="A67" s="139">
        <v>24060000</v>
      </c>
      <c r="B67" s="139" t="s">
        <v>107</v>
      </c>
      <c r="C67" s="108">
        <f t="shared" si="3"/>
        <v>150.1</v>
      </c>
      <c r="D67" s="108">
        <f t="shared" ref="D67:F67" si="18">D68+D69</f>
        <v>127.1</v>
      </c>
      <c r="E67" s="108">
        <f t="shared" si="18"/>
        <v>23</v>
      </c>
      <c r="F67" s="108">
        <f t="shared" si="18"/>
        <v>23</v>
      </c>
    </row>
    <row r="68" spans="1:6" s="59" customFormat="1" ht="12.75" customHeight="1" x14ac:dyDescent="0.25">
      <c r="A68" s="141">
        <v>24060300</v>
      </c>
      <c r="B68" s="141" t="s">
        <v>23</v>
      </c>
      <c r="C68" s="123">
        <f t="shared" si="3"/>
        <v>127.1</v>
      </c>
      <c r="D68" s="123">
        <v>127.1</v>
      </c>
      <c r="E68" s="108"/>
      <c r="F68" s="108"/>
    </row>
    <row r="69" spans="1:6" ht="24" x14ac:dyDescent="0.25">
      <c r="A69" s="134">
        <v>24170000</v>
      </c>
      <c r="B69" s="139" t="s">
        <v>245</v>
      </c>
      <c r="C69" s="33">
        <f t="shared" si="3"/>
        <v>23</v>
      </c>
      <c r="D69" s="33">
        <f>'[1]Доходи рік'!C66/1000</f>
        <v>0</v>
      </c>
      <c r="E69" s="33">
        <v>23</v>
      </c>
      <c r="F69" s="33">
        <v>23</v>
      </c>
    </row>
    <row r="70" spans="1:6" s="54" customFormat="1" x14ac:dyDescent="0.25">
      <c r="A70" s="16">
        <v>25000000</v>
      </c>
      <c r="B70" s="16" t="s">
        <v>24</v>
      </c>
      <c r="C70" s="142">
        <f t="shared" si="3"/>
        <v>1937.4690299999997</v>
      </c>
      <c r="D70" s="123">
        <f t="shared" ref="D70:F70" si="19">D71+D76</f>
        <v>0</v>
      </c>
      <c r="E70" s="143">
        <f t="shared" si="19"/>
        <v>1937.4690299999997</v>
      </c>
      <c r="F70" s="123">
        <f t="shared" si="19"/>
        <v>0</v>
      </c>
    </row>
    <row r="71" spans="1:6" s="59" customFormat="1" ht="19.5" customHeight="1" x14ac:dyDescent="0.25">
      <c r="A71" s="130">
        <v>25010000</v>
      </c>
      <c r="B71" s="144" t="s">
        <v>25</v>
      </c>
      <c r="C71" s="108">
        <f t="shared" ref="C71:D71" si="20">SUM(C72:C75)</f>
        <v>1083.1799999999998</v>
      </c>
      <c r="D71" s="108">
        <f t="shared" si="20"/>
        <v>0</v>
      </c>
      <c r="E71" s="108">
        <f>SUM(E72:E75)</f>
        <v>1083.1799999999998</v>
      </c>
      <c r="F71" s="108">
        <f>SUM(F72:F75)</f>
        <v>0</v>
      </c>
    </row>
    <row r="72" spans="1:6" ht="22.5" x14ac:dyDescent="0.25">
      <c r="A72" s="17">
        <v>25010100</v>
      </c>
      <c r="B72" s="145" t="s">
        <v>26</v>
      </c>
      <c r="C72" s="33">
        <f t="shared" si="3"/>
        <v>1000</v>
      </c>
      <c r="D72" s="33"/>
      <c r="E72" s="33">
        <v>1000</v>
      </c>
      <c r="F72" s="33"/>
    </row>
    <row r="73" spans="1:6" x14ac:dyDescent="0.25">
      <c r="A73" s="17">
        <v>25010200</v>
      </c>
      <c r="B73" s="145" t="s">
        <v>27</v>
      </c>
      <c r="C73" s="33">
        <f t="shared" si="3"/>
        <v>80</v>
      </c>
      <c r="D73" s="33"/>
      <c r="E73" s="33">
        <v>80</v>
      </c>
      <c r="F73" s="33"/>
    </row>
    <row r="74" spans="1:6" x14ac:dyDescent="0.25">
      <c r="A74" s="17">
        <v>25010300</v>
      </c>
      <c r="B74" s="146" t="s">
        <v>246</v>
      </c>
      <c r="C74" s="33">
        <f t="shared" si="3"/>
        <v>0.6</v>
      </c>
      <c r="D74" s="33"/>
      <c r="E74" s="33">
        <v>0.6</v>
      </c>
      <c r="F74" s="33"/>
    </row>
    <row r="75" spans="1:6" ht="22.5" x14ac:dyDescent="0.25">
      <c r="A75" s="146">
        <v>25010400</v>
      </c>
      <c r="B75" s="146" t="s">
        <v>247</v>
      </c>
      <c r="C75" s="33">
        <f t="shared" si="3"/>
        <v>2.58</v>
      </c>
      <c r="D75" s="33"/>
      <c r="E75" s="33">
        <v>2.58</v>
      </c>
      <c r="F75" s="33"/>
    </row>
    <row r="76" spans="1:6" s="59" customFormat="1" x14ac:dyDescent="0.25">
      <c r="A76" s="130">
        <v>25020000</v>
      </c>
      <c r="B76" s="144" t="s">
        <v>76</v>
      </c>
      <c r="C76" s="142">
        <f t="shared" si="3"/>
        <v>854.28903000000003</v>
      </c>
      <c r="D76" s="108">
        <f>SUM(D77:D78)</f>
        <v>0</v>
      </c>
      <c r="E76" s="142">
        <f t="shared" ref="E76:F76" si="21">SUM(E77:E78)</f>
        <v>854.28903000000003</v>
      </c>
      <c r="F76" s="108">
        <f t="shared" si="21"/>
        <v>0</v>
      </c>
    </row>
    <row r="77" spans="1:6" s="58" customFormat="1" ht="12.75" customHeight="1" x14ac:dyDescent="0.25">
      <c r="A77" s="17">
        <v>25020100</v>
      </c>
      <c r="B77" s="145" t="s">
        <v>127</v>
      </c>
      <c r="C77" s="147">
        <f t="shared" si="3"/>
        <v>652.06903</v>
      </c>
      <c r="D77" s="147"/>
      <c r="E77" s="147">
        <v>652.06903</v>
      </c>
      <c r="F77" s="33"/>
    </row>
    <row r="78" spans="1:6" ht="23.25" customHeight="1" x14ac:dyDescent="0.25">
      <c r="A78" s="17">
        <v>25020200</v>
      </c>
      <c r="B78" s="145" t="s">
        <v>77</v>
      </c>
      <c r="C78" s="33">
        <f t="shared" si="3"/>
        <v>202.22</v>
      </c>
      <c r="D78" s="33"/>
      <c r="E78" s="33">
        <v>202.22</v>
      </c>
      <c r="F78" s="33"/>
    </row>
    <row r="79" spans="1:6" s="59" customFormat="1" ht="11.25" customHeight="1" x14ac:dyDescent="0.3">
      <c r="A79" s="16">
        <v>30000000</v>
      </c>
      <c r="B79" s="148" t="s">
        <v>248</v>
      </c>
      <c r="C79" s="108">
        <f t="shared" si="3"/>
        <v>470</v>
      </c>
      <c r="D79" s="108">
        <f>D80</f>
        <v>0</v>
      </c>
      <c r="E79" s="108">
        <f t="shared" ref="E79:F79" si="22">E80</f>
        <v>470</v>
      </c>
      <c r="F79" s="108">
        <f t="shared" si="22"/>
        <v>470</v>
      </c>
    </row>
    <row r="80" spans="1:6" ht="25.5" customHeight="1" x14ac:dyDescent="0.25">
      <c r="A80" s="17">
        <v>31030000</v>
      </c>
      <c r="B80" s="140" t="s">
        <v>249</v>
      </c>
      <c r="C80" s="33">
        <f t="shared" si="3"/>
        <v>470</v>
      </c>
      <c r="D80" s="33"/>
      <c r="E80" s="33">
        <v>470</v>
      </c>
      <c r="F80" s="33">
        <v>470</v>
      </c>
    </row>
    <row r="81" spans="1:6" s="59" customFormat="1" ht="13.5" customHeight="1" x14ac:dyDescent="0.25">
      <c r="A81" s="139">
        <v>41030000</v>
      </c>
      <c r="B81" s="139" t="s">
        <v>108</v>
      </c>
      <c r="C81" s="108">
        <f>SUM(D81:E81)</f>
        <v>10308.626</v>
      </c>
      <c r="D81" s="108">
        <f>SUM(D82:D83)</f>
        <v>8862.7999999999993</v>
      </c>
      <c r="E81" s="108">
        <f t="shared" ref="E81:F81" si="23">SUM(E82:E83)</f>
        <v>1445.826</v>
      </c>
      <c r="F81" s="108">
        <f t="shared" si="23"/>
        <v>1445.826</v>
      </c>
    </row>
    <row r="82" spans="1:6" s="58" customFormat="1" ht="22.5" x14ac:dyDescent="0.25">
      <c r="A82" s="140">
        <v>41034500</v>
      </c>
      <c r="B82" s="146" t="s">
        <v>250</v>
      </c>
      <c r="C82" s="33">
        <f t="shared" si="3"/>
        <v>1000</v>
      </c>
      <c r="D82" s="33"/>
      <c r="E82" s="33">
        <v>1000</v>
      </c>
      <c r="F82" s="33">
        <v>1000</v>
      </c>
    </row>
    <row r="83" spans="1:6" x14ac:dyDescent="0.25">
      <c r="A83" s="140">
        <v>41035000</v>
      </c>
      <c r="B83" s="140" t="s">
        <v>109</v>
      </c>
      <c r="C83" s="33">
        <f t="shared" si="3"/>
        <v>9308.6260000000002</v>
      </c>
      <c r="D83" s="33">
        <v>8862.7999999999993</v>
      </c>
      <c r="E83" s="33">
        <v>445.82600000000002</v>
      </c>
      <c r="F83" s="33">
        <v>445.82600000000002</v>
      </c>
    </row>
    <row r="84" spans="1:6" s="59" customFormat="1" ht="15" customHeight="1" x14ac:dyDescent="0.25">
      <c r="A84" s="138"/>
      <c r="B84" s="16" t="s">
        <v>110</v>
      </c>
      <c r="C84" s="142">
        <f t="shared" ref="C84:D84" si="24">C11+C53+C81+C79</f>
        <v>33602.545029999994</v>
      </c>
      <c r="D84" s="142">
        <f t="shared" si="24"/>
        <v>29685.65</v>
      </c>
      <c r="E84" s="142">
        <f>E11+E53+E81+E79</f>
        <v>3916.8950299999997</v>
      </c>
      <c r="F84" s="142">
        <f>F11+F53+F81+F79</f>
        <v>1938.826</v>
      </c>
    </row>
    <row r="85" spans="1:6" s="59" customFormat="1" ht="24" hidden="1" customHeight="1" x14ac:dyDescent="0.25">
      <c r="A85" s="78">
        <v>208400</v>
      </c>
      <c r="B85" s="79" t="s">
        <v>128</v>
      </c>
      <c r="C85" s="13">
        <f>SUM(D85:E85)</f>
        <v>0</v>
      </c>
      <c r="D85" s="14">
        <f>'[1]Доходи рік'!$C80/1000</f>
        <v>-621.47</v>
      </c>
      <c r="E85" s="14">
        <f>'[1]Доходи рік'!D80/1000</f>
        <v>621.47</v>
      </c>
      <c r="F85" s="13">
        <f>E85</f>
        <v>621.47</v>
      </c>
    </row>
    <row r="86" spans="1:6" ht="18" customHeight="1" x14ac:dyDescent="0.25">
      <c r="D86" s="58"/>
      <c r="E86" s="58"/>
      <c r="F86" s="58"/>
    </row>
    <row r="87" spans="1:6" ht="16.5" customHeight="1" thickBot="1" x14ac:dyDescent="0.3">
      <c r="B87" s="2" t="s">
        <v>111</v>
      </c>
      <c r="C87" s="182"/>
      <c r="D87" s="182"/>
      <c r="E87" s="182" t="s">
        <v>169</v>
      </c>
      <c r="F87" s="182"/>
    </row>
    <row r="88" spans="1:6" ht="15" customHeight="1" x14ac:dyDescent="0.25">
      <c r="B88" s="8"/>
      <c r="C88" s="183" t="s">
        <v>126</v>
      </c>
      <c r="D88" s="183"/>
      <c r="E88" s="183" t="s">
        <v>28</v>
      </c>
      <c r="F88" s="183"/>
    </row>
  </sheetData>
  <mergeCells count="15">
    <mergeCell ref="C87:D87"/>
    <mergeCell ref="E87:F87"/>
    <mergeCell ref="C88:D88"/>
    <mergeCell ref="E88:F88"/>
    <mergeCell ref="A5:F5"/>
    <mergeCell ref="A6:F6"/>
    <mergeCell ref="A8:A9"/>
    <mergeCell ref="B8:B9"/>
    <mergeCell ref="C8:C9"/>
    <mergeCell ref="C1:F1"/>
    <mergeCell ref="C2:F2"/>
    <mergeCell ref="C3:F3"/>
    <mergeCell ref="E7:F7"/>
    <mergeCell ref="E8:F8"/>
    <mergeCell ref="D8:D9"/>
  </mergeCells>
  <pageMargins left="0.31496062992125984" right="0.11811023622047245" top="0.15748031496062992" bottom="0.15748031496062992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7" workbookViewId="0">
      <selection activeCell="J34" sqref="J34"/>
    </sheetView>
  </sheetViews>
  <sheetFormatPr defaultRowHeight="13.5" x14ac:dyDescent="0.25"/>
  <cols>
    <col min="1" max="1" width="10.5703125" style="2" customWidth="1"/>
    <col min="2" max="2" width="40.7109375" style="2" customWidth="1"/>
    <col min="3" max="6" width="10.28515625" style="2" customWidth="1"/>
    <col min="7" max="16384" width="9.140625" style="2"/>
  </cols>
  <sheetData>
    <row r="1" spans="1:6" ht="13.5" customHeight="1" x14ac:dyDescent="0.25">
      <c r="C1" s="175" t="s">
        <v>59</v>
      </c>
      <c r="D1" s="175"/>
      <c r="E1" s="175"/>
      <c r="F1" s="175"/>
    </row>
    <row r="2" spans="1:6" ht="13.5" customHeight="1" x14ac:dyDescent="0.25">
      <c r="C2" s="176" t="s">
        <v>289</v>
      </c>
      <c r="D2" s="176"/>
      <c r="E2" s="176"/>
      <c r="F2" s="176"/>
    </row>
    <row r="3" spans="1:6" ht="13.5" customHeight="1" x14ac:dyDescent="0.25">
      <c r="C3" s="176" t="s">
        <v>290</v>
      </c>
      <c r="D3" s="176"/>
      <c r="E3" s="176"/>
      <c r="F3" s="176"/>
    </row>
    <row r="6" spans="1:6" ht="15" x14ac:dyDescent="0.25">
      <c r="A6" s="190" t="s">
        <v>116</v>
      </c>
      <c r="B6" s="190"/>
      <c r="C6" s="190"/>
      <c r="D6" s="190"/>
      <c r="E6" s="190"/>
      <c r="F6" s="190"/>
    </row>
    <row r="7" spans="1:6" ht="15" x14ac:dyDescent="0.25">
      <c r="A7" s="190" t="s">
        <v>166</v>
      </c>
      <c r="B7" s="190"/>
      <c r="C7" s="190"/>
      <c r="D7" s="190"/>
      <c r="E7" s="190"/>
      <c r="F7" s="190"/>
    </row>
    <row r="8" spans="1:6" x14ac:dyDescent="0.25">
      <c r="A8" s="191"/>
      <c r="B8" s="191"/>
      <c r="C8" s="191"/>
      <c r="D8" s="191"/>
      <c r="E8" s="191"/>
      <c r="F8" s="191"/>
    </row>
    <row r="9" spans="1:6" ht="3" customHeight="1" x14ac:dyDescent="0.25"/>
    <row r="10" spans="1:6" hidden="1" x14ac:dyDescent="0.25"/>
    <row r="11" spans="1:6" hidden="1" x14ac:dyDescent="0.25"/>
    <row r="12" spans="1:6" x14ac:dyDescent="0.25">
      <c r="E12" s="177" t="s">
        <v>117</v>
      </c>
      <c r="F12" s="177"/>
    </row>
    <row r="13" spans="1:6" ht="13.5" customHeight="1" x14ac:dyDescent="0.25">
      <c r="A13" s="188" t="s">
        <v>1</v>
      </c>
      <c r="B13" s="188" t="s">
        <v>118</v>
      </c>
      <c r="C13" s="188" t="s">
        <v>33</v>
      </c>
      <c r="D13" s="188" t="s">
        <v>3</v>
      </c>
      <c r="E13" s="186" t="s">
        <v>4</v>
      </c>
      <c r="F13" s="187"/>
    </row>
    <row r="14" spans="1:6" ht="40.5" x14ac:dyDescent="0.25">
      <c r="A14" s="189"/>
      <c r="B14" s="189"/>
      <c r="C14" s="189"/>
      <c r="D14" s="189"/>
      <c r="E14" s="60" t="s">
        <v>33</v>
      </c>
      <c r="F14" s="60" t="s">
        <v>112</v>
      </c>
    </row>
    <row r="15" spans="1:6" s="61" customFormat="1" ht="15.75" x14ac:dyDescent="0.25">
      <c r="A15" s="64"/>
      <c r="B15" s="65" t="s">
        <v>119</v>
      </c>
      <c r="C15" s="13">
        <f>C16</f>
        <v>6538.7410000000009</v>
      </c>
      <c r="D15" s="13">
        <f>D16</f>
        <v>-2314.1399999999985</v>
      </c>
      <c r="E15" s="13">
        <f t="shared" ref="E15:F15" si="0">E16</f>
        <v>8852.8809999999994</v>
      </c>
      <c r="F15" s="13">
        <f t="shared" si="0"/>
        <v>8769.8619999999992</v>
      </c>
    </row>
    <row r="16" spans="1:6" s="61" customFormat="1" ht="15" x14ac:dyDescent="0.25">
      <c r="A16" s="66">
        <v>200000</v>
      </c>
      <c r="B16" s="67" t="s">
        <v>158</v>
      </c>
      <c r="C16" s="13">
        <f>C17+C20+C22+C25</f>
        <v>6538.7410000000009</v>
      </c>
      <c r="D16" s="13">
        <f>D17+D20+D22+D25</f>
        <v>-2314.1399999999985</v>
      </c>
      <c r="E16" s="13">
        <f t="shared" ref="E16:F16" si="1">E17+E20+E22+E25</f>
        <v>8852.8809999999994</v>
      </c>
      <c r="F16" s="13">
        <f t="shared" si="1"/>
        <v>8769.8619999999992</v>
      </c>
    </row>
    <row r="17" spans="1:6" ht="15" x14ac:dyDescent="0.25">
      <c r="A17" s="68">
        <v>203000</v>
      </c>
      <c r="B17" s="69" t="s">
        <v>251</v>
      </c>
      <c r="C17" s="14">
        <f t="shared" ref="C17:C18" si="2">D17+E17</f>
        <v>0</v>
      </c>
      <c r="D17" s="14">
        <f>SUM(D18:D19)</f>
        <v>0</v>
      </c>
      <c r="E17" s="14">
        <f t="shared" ref="E17:F17" si="3">SUM(E18:E19)</f>
        <v>0</v>
      </c>
      <c r="F17" s="14">
        <f t="shared" si="3"/>
        <v>0</v>
      </c>
    </row>
    <row r="18" spans="1:6" s="61" customFormat="1" ht="15" x14ac:dyDescent="0.25">
      <c r="A18" s="149">
        <v>203410</v>
      </c>
      <c r="B18" s="150" t="s">
        <v>252</v>
      </c>
      <c r="C18" s="14">
        <f t="shared" si="2"/>
        <v>0</v>
      </c>
      <c r="D18" s="14"/>
      <c r="E18" s="60"/>
      <c r="F18" s="60"/>
    </row>
    <row r="19" spans="1:6" x14ac:dyDescent="0.25">
      <c r="A19" s="149">
        <v>203420</v>
      </c>
      <c r="B19" s="150" t="s">
        <v>253</v>
      </c>
      <c r="C19" s="14">
        <f>D19+E19</f>
        <v>0</v>
      </c>
      <c r="D19" s="14"/>
      <c r="E19" s="60"/>
      <c r="F19" s="60"/>
    </row>
    <row r="20" spans="1:6" s="61" customFormat="1" ht="15" customHeight="1" x14ac:dyDescent="0.25">
      <c r="A20" s="68">
        <v>205000</v>
      </c>
      <c r="B20" s="69" t="s">
        <v>254</v>
      </c>
      <c r="C20" s="57">
        <f>C21</f>
        <v>44.116999999999997</v>
      </c>
      <c r="D20" s="57">
        <f t="shared" ref="D20:F20" si="4">D21</f>
        <v>0</v>
      </c>
      <c r="E20" s="57">
        <f t="shared" si="4"/>
        <v>44.116999999999997</v>
      </c>
      <c r="F20" s="57">
        <f t="shared" si="4"/>
        <v>0</v>
      </c>
    </row>
    <row r="21" spans="1:6" s="61" customFormat="1" ht="15" x14ac:dyDescent="0.25">
      <c r="A21" s="149">
        <v>205100</v>
      </c>
      <c r="B21" s="150" t="s">
        <v>113</v>
      </c>
      <c r="C21" s="14">
        <f>D21+E21</f>
        <v>44.116999999999997</v>
      </c>
      <c r="D21" s="60"/>
      <c r="E21" s="60">
        <v>44.116999999999997</v>
      </c>
      <c r="F21" s="60"/>
    </row>
    <row r="22" spans="1:6" s="63" customFormat="1" ht="45" x14ac:dyDescent="0.25">
      <c r="A22" s="68">
        <v>206000</v>
      </c>
      <c r="B22" s="69" t="s">
        <v>255</v>
      </c>
      <c r="C22" s="57">
        <f>SUM(C23:C24)</f>
        <v>0</v>
      </c>
      <c r="D22" s="57">
        <f t="shared" ref="D22:F22" si="5">SUM(D23:D24)</f>
        <v>0</v>
      </c>
      <c r="E22" s="57">
        <f t="shared" si="5"/>
        <v>0</v>
      </c>
      <c r="F22" s="57">
        <f t="shared" si="5"/>
        <v>0</v>
      </c>
    </row>
    <row r="23" spans="1:6" s="63" customFormat="1" ht="15" x14ac:dyDescent="0.25">
      <c r="A23" s="149">
        <v>206110</v>
      </c>
      <c r="B23" s="150" t="s">
        <v>256</v>
      </c>
      <c r="C23" s="14">
        <f>D23+E23</f>
        <v>0</v>
      </c>
      <c r="D23" s="57"/>
      <c r="E23" s="62"/>
      <c r="F23" s="62"/>
    </row>
    <row r="24" spans="1:6" s="63" customFormat="1" ht="15" x14ac:dyDescent="0.25">
      <c r="A24" s="149">
        <v>206210</v>
      </c>
      <c r="B24" s="150" t="s">
        <v>257</v>
      </c>
      <c r="C24" s="14">
        <f>D24+E24</f>
        <v>0</v>
      </c>
      <c r="D24" s="57"/>
      <c r="E24" s="62"/>
      <c r="F24" s="62"/>
    </row>
    <row r="25" spans="1:6" s="63" customFormat="1" ht="30" x14ac:dyDescent="0.25">
      <c r="A25" s="68">
        <v>208000</v>
      </c>
      <c r="B25" s="69" t="s">
        <v>159</v>
      </c>
      <c r="C25" s="14">
        <f t="shared" ref="C25:C26" si="6">D25+E25</f>
        <v>6494.6240000000007</v>
      </c>
      <c r="D25" s="57">
        <f>SUM(D26:D27)</f>
        <v>-2314.1399999999985</v>
      </c>
      <c r="E25" s="57">
        <f t="shared" ref="E25:F25" si="7">SUM(E26:E27)</f>
        <v>8808.7639999999992</v>
      </c>
      <c r="F25" s="57">
        <f t="shared" si="7"/>
        <v>8769.8619999999992</v>
      </c>
    </row>
    <row r="26" spans="1:6" s="63" customFormat="1" ht="15" x14ac:dyDescent="0.25">
      <c r="A26" s="70">
        <v>208100</v>
      </c>
      <c r="B26" s="71" t="s">
        <v>113</v>
      </c>
      <c r="C26" s="14">
        <f t="shared" si="6"/>
        <v>6494.6239999999998</v>
      </c>
      <c r="D26" s="57">
        <v>6149.442</v>
      </c>
      <c r="E26" s="14">
        <v>345.18200000000002</v>
      </c>
      <c r="F26" s="57">
        <v>306.27999999999997</v>
      </c>
    </row>
    <row r="27" spans="1:6" ht="45" x14ac:dyDescent="0.25">
      <c r="A27" s="70">
        <v>208400</v>
      </c>
      <c r="B27" s="71" t="s">
        <v>128</v>
      </c>
      <c r="C27" s="14">
        <f>D27+E27</f>
        <v>0</v>
      </c>
      <c r="D27" s="14">
        <f>-'додаток 1'!D84+'додаток 3'!E65-'додаток 2'!D26</f>
        <v>-8463.5819999999985</v>
      </c>
      <c r="E27" s="14">
        <f>-D27</f>
        <v>8463.5819999999985</v>
      </c>
      <c r="F27" s="14">
        <f>E27</f>
        <v>8463.5819999999985</v>
      </c>
    </row>
    <row r="28" spans="1:6" ht="28.5" x14ac:dyDescent="0.25">
      <c r="A28" s="66">
        <v>600000</v>
      </c>
      <c r="B28" s="67" t="s">
        <v>114</v>
      </c>
      <c r="C28" s="14">
        <f>C29+C32</f>
        <v>389.29900000000004</v>
      </c>
      <c r="D28" s="14">
        <f>D29+D32</f>
        <v>-2314.1399999999985</v>
      </c>
      <c r="E28" s="14">
        <f t="shared" ref="E28:F28" si="8">E29+E32</f>
        <v>8852.8809999999994</v>
      </c>
      <c r="F28" s="14">
        <f t="shared" si="8"/>
        <v>8769.8619999999992</v>
      </c>
    </row>
    <row r="29" spans="1:6" s="61" customFormat="1" ht="45" x14ac:dyDescent="0.25">
      <c r="A29" s="68">
        <v>601000</v>
      </c>
      <c r="B29" s="69" t="s">
        <v>120</v>
      </c>
      <c r="C29" s="57">
        <f>C30+C31</f>
        <v>0</v>
      </c>
      <c r="D29" s="57">
        <f>D30+D31</f>
        <v>0</v>
      </c>
      <c r="E29" s="62">
        <f t="shared" ref="E29:F29" si="9">E30</f>
        <v>0</v>
      </c>
      <c r="F29" s="62">
        <f t="shared" si="9"/>
        <v>0</v>
      </c>
    </row>
    <row r="30" spans="1:6" x14ac:dyDescent="0.25">
      <c r="A30" s="149">
        <v>601110</v>
      </c>
      <c r="B30" s="150" t="s">
        <v>256</v>
      </c>
      <c r="C30" s="14">
        <f>D30</f>
        <v>0</v>
      </c>
      <c r="D30" s="14"/>
      <c r="E30" s="60"/>
      <c r="F30" s="60"/>
    </row>
    <row r="31" spans="1:6" ht="14.25" customHeight="1" x14ac:dyDescent="0.25">
      <c r="A31" s="149">
        <v>601210</v>
      </c>
      <c r="B31" s="150" t="s">
        <v>257</v>
      </c>
      <c r="C31" s="14">
        <f>D31</f>
        <v>0</v>
      </c>
      <c r="D31" s="14"/>
      <c r="E31" s="60"/>
      <c r="F31" s="60"/>
    </row>
    <row r="32" spans="1:6" ht="15" x14ac:dyDescent="0.25">
      <c r="A32" s="68">
        <v>602000</v>
      </c>
      <c r="B32" s="69" t="s">
        <v>115</v>
      </c>
      <c r="C32" s="14">
        <f>C33+C34</f>
        <v>389.29900000000004</v>
      </c>
      <c r="D32" s="14">
        <f t="shared" ref="D32:F32" si="10">D33+D34</f>
        <v>-2314.1399999999985</v>
      </c>
      <c r="E32" s="14">
        <f t="shared" si="10"/>
        <v>8852.8809999999994</v>
      </c>
      <c r="F32" s="14">
        <f t="shared" si="10"/>
        <v>8769.8619999999992</v>
      </c>
    </row>
    <row r="33" spans="1:6" ht="15" x14ac:dyDescent="0.25">
      <c r="A33" s="70">
        <v>602100</v>
      </c>
      <c r="B33" s="71" t="s">
        <v>113</v>
      </c>
      <c r="C33" s="14">
        <f>E33</f>
        <v>389.29900000000004</v>
      </c>
      <c r="D33" s="14">
        <f>D26+D21</f>
        <v>6149.442</v>
      </c>
      <c r="E33" s="14">
        <f t="shared" ref="E33:F33" si="11">E26+E21</f>
        <v>389.29900000000004</v>
      </c>
      <c r="F33" s="14">
        <f t="shared" si="11"/>
        <v>306.27999999999997</v>
      </c>
    </row>
    <row r="34" spans="1:6" ht="45" x14ac:dyDescent="0.25">
      <c r="A34" s="70">
        <v>602400</v>
      </c>
      <c r="B34" s="71" t="s">
        <v>128</v>
      </c>
      <c r="C34" s="14">
        <f>SUM(D34:E34)</f>
        <v>0</v>
      </c>
      <c r="D34" s="14">
        <f>D27</f>
        <v>-8463.5819999999985</v>
      </c>
      <c r="E34" s="14">
        <f>E27</f>
        <v>8463.5819999999985</v>
      </c>
      <c r="F34" s="14">
        <f>E34</f>
        <v>8463.5819999999985</v>
      </c>
    </row>
    <row r="35" spans="1:6" ht="25.5" x14ac:dyDescent="0.25">
      <c r="A35" s="151">
        <v>603000</v>
      </c>
      <c r="B35" s="152" t="s">
        <v>258</v>
      </c>
      <c r="C35" s="14">
        <f>C36</f>
        <v>0</v>
      </c>
      <c r="D35" s="14">
        <f t="shared" ref="D35:F35" si="12">D36</f>
        <v>0</v>
      </c>
      <c r="E35" s="14">
        <f t="shared" si="12"/>
        <v>0</v>
      </c>
      <c r="F35" s="14">
        <f t="shared" si="12"/>
        <v>0</v>
      </c>
    </row>
    <row r="36" spans="1:6" ht="25.5" x14ac:dyDescent="0.25">
      <c r="A36" s="149">
        <v>603000</v>
      </c>
      <c r="B36" s="150" t="s">
        <v>258</v>
      </c>
      <c r="C36" s="14">
        <f>D36+E36</f>
        <v>0</v>
      </c>
      <c r="D36" s="60"/>
      <c r="E36" s="60"/>
      <c r="F36" s="60"/>
    </row>
    <row r="39" spans="1:6" x14ac:dyDescent="0.25">
      <c r="A39" s="185" t="s">
        <v>164</v>
      </c>
      <c r="B39" s="185"/>
      <c r="C39" s="185"/>
      <c r="D39" s="185"/>
      <c r="E39" s="185"/>
      <c r="F39" s="185"/>
    </row>
  </sheetData>
  <mergeCells count="13">
    <mergeCell ref="A39:F39"/>
    <mergeCell ref="C1:F1"/>
    <mergeCell ref="C2:F2"/>
    <mergeCell ref="C3:F3"/>
    <mergeCell ref="E13:F13"/>
    <mergeCell ref="D13:D14"/>
    <mergeCell ref="E12:F12"/>
    <mergeCell ref="A13:A14"/>
    <mergeCell ref="B13:B14"/>
    <mergeCell ref="C13:C14"/>
    <mergeCell ref="A6:F6"/>
    <mergeCell ref="A7:F7"/>
    <mergeCell ref="A8:F8"/>
  </mergeCells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topLeftCell="A10" workbookViewId="0">
      <selection activeCell="P62" sqref="P62"/>
    </sheetView>
  </sheetViews>
  <sheetFormatPr defaultColWidth="11.7109375" defaultRowHeight="13.5" x14ac:dyDescent="0.25"/>
  <cols>
    <col min="1" max="1" width="5.7109375" style="3" customWidth="1"/>
    <col min="2" max="2" width="7.28515625" style="3" customWidth="1"/>
    <col min="3" max="3" width="6.5703125" style="3" customWidth="1"/>
    <col min="4" max="4" width="27" style="3" customWidth="1"/>
    <col min="5" max="8" width="8.28515625" style="3" customWidth="1"/>
    <col min="9" max="9" width="6.42578125" style="3" customWidth="1"/>
    <col min="10" max="10" width="8.85546875" style="3" customWidth="1"/>
    <col min="11" max="11" width="7.42578125" style="3" customWidth="1"/>
    <col min="12" max="12" width="6.7109375" style="3" customWidth="1"/>
    <col min="13" max="13" width="5.7109375" style="3" customWidth="1"/>
    <col min="14" max="15" width="8.28515625" style="3" customWidth="1"/>
    <col min="16" max="16" width="9.140625" style="3" customWidth="1"/>
    <col min="17" max="16384" width="11.7109375" style="3"/>
  </cols>
  <sheetData>
    <row r="1" spans="1:16" ht="13.5" customHeight="1" x14ac:dyDescent="0.25">
      <c r="N1" s="176" t="s">
        <v>61</v>
      </c>
      <c r="O1" s="176"/>
      <c r="P1" s="176"/>
    </row>
    <row r="2" spans="1:16" ht="13.5" customHeight="1" x14ac:dyDescent="0.25">
      <c r="M2" s="176" t="s">
        <v>289</v>
      </c>
      <c r="N2" s="176"/>
      <c r="O2" s="176"/>
      <c r="P2" s="176"/>
    </row>
    <row r="3" spans="1:16" ht="13.5" customHeight="1" x14ac:dyDescent="0.25">
      <c r="M3" s="176" t="s">
        <v>290</v>
      </c>
      <c r="N3" s="176"/>
      <c r="O3" s="176"/>
      <c r="P3" s="176"/>
    </row>
    <row r="4" spans="1:16" ht="3.75" customHeight="1" x14ac:dyDescent="0.25"/>
    <row r="5" spans="1:16" ht="14.25" x14ac:dyDescent="0.25">
      <c r="B5" s="199" t="s">
        <v>124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</row>
    <row r="6" spans="1:16" ht="14.25" x14ac:dyDescent="0.25">
      <c r="B6" s="199" t="s">
        <v>165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</row>
    <row r="7" spans="1:16" ht="2.25" customHeight="1" x14ac:dyDescent="0.25"/>
    <row r="8" spans="1:16" x14ac:dyDescent="0.25">
      <c r="P8" s="3" t="s">
        <v>29</v>
      </c>
    </row>
    <row r="9" spans="1:16" s="8" customFormat="1" ht="13.5" customHeight="1" x14ac:dyDescent="0.25">
      <c r="A9" s="192" t="s">
        <v>122</v>
      </c>
      <c r="B9" s="192" t="s">
        <v>31</v>
      </c>
      <c r="C9" s="192" t="s">
        <v>123</v>
      </c>
      <c r="D9" s="180" t="s">
        <v>121</v>
      </c>
      <c r="E9" s="178" t="s">
        <v>32</v>
      </c>
      <c r="F9" s="179"/>
      <c r="G9" s="179"/>
      <c r="H9" s="179"/>
      <c r="I9" s="195"/>
      <c r="J9" s="178" t="s">
        <v>41</v>
      </c>
      <c r="K9" s="179"/>
      <c r="L9" s="179"/>
      <c r="M9" s="179"/>
      <c r="N9" s="179"/>
      <c r="O9" s="195"/>
      <c r="P9" s="180" t="s">
        <v>40</v>
      </c>
    </row>
    <row r="10" spans="1:16" s="8" customFormat="1" ht="12.75" customHeight="1" x14ac:dyDescent="0.25">
      <c r="A10" s="193"/>
      <c r="B10" s="193"/>
      <c r="C10" s="193"/>
      <c r="D10" s="201"/>
      <c r="E10" s="180" t="s">
        <v>33</v>
      </c>
      <c r="F10" s="196" t="s">
        <v>37</v>
      </c>
      <c r="G10" s="178" t="s">
        <v>34</v>
      </c>
      <c r="H10" s="195"/>
      <c r="I10" s="196" t="s">
        <v>38</v>
      </c>
      <c r="J10" s="192" t="s">
        <v>33</v>
      </c>
      <c r="K10" s="196" t="s">
        <v>37</v>
      </c>
      <c r="L10" s="178" t="s">
        <v>34</v>
      </c>
      <c r="M10" s="195"/>
      <c r="N10" s="196" t="s">
        <v>38</v>
      </c>
      <c r="O10" s="56" t="s">
        <v>34</v>
      </c>
      <c r="P10" s="201"/>
    </row>
    <row r="11" spans="1:16" s="8" customFormat="1" ht="12.75" customHeight="1" x14ac:dyDescent="0.25">
      <c r="A11" s="193"/>
      <c r="B11" s="193"/>
      <c r="C11" s="193"/>
      <c r="D11" s="201"/>
      <c r="E11" s="201"/>
      <c r="F11" s="197"/>
      <c r="G11" s="192" t="s">
        <v>35</v>
      </c>
      <c r="H11" s="192" t="s">
        <v>36</v>
      </c>
      <c r="I11" s="197"/>
      <c r="J11" s="193"/>
      <c r="K11" s="197"/>
      <c r="L11" s="192" t="s">
        <v>35</v>
      </c>
      <c r="M11" s="192" t="s">
        <v>36</v>
      </c>
      <c r="N11" s="197"/>
      <c r="O11" s="192" t="s">
        <v>39</v>
      </c>
      <c r="P11" s="201"/>
    </row>
    <row r="12" spans="1:16" s="8" customFormat="1" ht="123" customHeight="1" x14ac:dyDescent="0.25">
      <c r="A12" s="194"/>
      <c r="B12" s="194"/>
      <c r="C12" s="194"/>
      <c r="D12" s="181"/>
      <c r="E12" s="181"/>
      <c r="F12" s="198"/>
      <c r="G12" s="194"/>
      <c r="H12" s="194"/>
      <c r="I12" s="198"/>
      <c r="J12" s="194"/>
      <c r="K12" s="198"/>
      <c r="L12" s="194"/>
      <c r="M12" s="194"/>
      <c r="N12" s="198"/>
      <c r="O12" s="194"/>
      <c r="P12" s="181"/>
    </row>
    <row r="13" spans="1:16" s="6" customFormat="1" ht="14.25" x14ac:dyDescent="0.25">
      <c r="A13" s="97"/>
      <c r="B13" s="98" t="s">
        <v>152</v>
      </c>
      <c r="C13" s="98"/>
      <c r="D13" s="99" t="s">
        <v>42</v>
      </c>
      <c r="E13" s="100">
        <f>E14</f>
        <v>6177.65</v>
      </c>
      <c r="F13" s="100">
        <f>F14</f>
        <v>6177.65</v>
      </c>
      <c r="G13" s="100">
        <f t="shared" ref="G13:P13" si="0">G14</f>
        <v>4816.8999999999996</v>
      </c>
      <c r="H13" s="100">
        <f t="shared" si="0"/>
        <v>302.48</v>
      </c>
      <c r="I13" s="100"/>
      <c r="J13" s="100">
        <f t="shared" si="0"/>
        <v>26.130000000000003</v>
      </c>
      <c r="K13" s="100">
        <f t="shared" si="0"/>
        <v>0.5</v>
      </c>
      <c r="L13" s="100">
        <f t="shared" si="0"/>
        <v>0</v>
      </c>
      <c r="M13" s="100">
        <f t="shared" si="0"/>
        <v>0</v>
      </c>
      <c r="N13" s="100">
        <f t="shared" si="0"/>
        <v>25.630000000000003</v>
      </c>
      <c r="O13" s="100">
        <f t="shared" si="0"/>
        <v>25.630000000000003</v>
      </c>
      <c r="P13" s="100">
        <f t="shared" si="0"/>
        <v>6203.78</v>
      </c>
    </row>
    <row r="14" spans="1:16" ht="108" x14ac:dyDescent="0.25">
      <c r="A14" s="4"/>
      <c r="B14" s="40" t="s">
        <v>187</v>
      </c>
      <c r="C14" s="40" t="s">
        <v>125</v>
      </c>
      <c r="D14" s="96" t="s">
        <v>191</v>
      </c>
      <c r="E14" s="31">
        <f>F14</f>
        <v>6177.65</v>
      </c>
      <c r="F14" s="31">
        <v>6177.65</v>
      </c>
      <c r="G14" s="31">
        <v>4816.8999999999996</v>
      </c>
      <c r="H14" s="31">
        <v>302.48</v>
      </c>
      <c r="I14" s="31"/>
      <c r="J14" s="31">
        <f>N14+K14</f>
        <v>26.130000000000003</v>
      </c>
      <c r="K14" s="31">
        <v>0.5</v>
      </c>
      <c r="L14" s="31"/>
      <c r="M14" s="31"/>
      <c r="N14" s="31">
        <f>O14</f>
        <v>25.630000000000003</v>
      </c>
      <c r="O14" s="31">
        <f>'додаток 5'!F12+'додаток 5'!F62</f>
        <v>25.630000000000003</v>
      </c>
      <c r="P14" s="31">
        <f>E14+J14</f>
        <v>6203.78</v>
      </c>
    </row>
    <row r="15" spans="1:16" ht="4.5" customHeight="1" x14ac:dyDescent="0.25">
      <c r="A15" s="4"/>
      <c r="B15" s="40"/>
      <c r="C15" s="40"/>
      <c r="D15" s="17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s="6" customFormat="1" ht="14.25" x14ac:dyDescent="0.25">
      <c r="A16" s="97"/>
      <c r="B16" s="98" t="s">
        <v>153</v>
      </c>
      <c r="C16" s="98"/>
      <c r="D16" s="99" t="s">
        <v>43</v>
      </c>
      <c r="E16" s="100">
        <f>E17</f>
        <v>10031.27</v>
      </c>
      <c r="F16" s="100">
        <f>F17</f>
        <v>10031.27</v>
      </c>
      <c r="G16" s="100">
        <f t="shared" ref="G16:P16" si="1">G17</f>
        <v>7528.98</v>
      </c>
      <c r="H16" s="100">
        <f t="shared" si="1"/>
        <v>1871.76</v>
      </c>
      <c r="I16" s="100"/>
      <c r="J16" s="100">
        <f t="shared" si="1"/>
        <v>2203.0740299999998</v>
      </c>
      <c r="K16" s="100">
        <f t="shared" si="1"/>
        <v>1264.61403</v>
      </c>
      <c r="L16" s="97">
        <f t="shared" si="1"/>
        <v>0</v>
      </c>
      <c r="M16" s="97">
        <f t="shared" si="1"/>
        <v>0</v>
      </c>
      <c r="N16" s="100">
        <f t="shared" si="1"/>
        <v>938.45999999999992</v>
      </c>
      <c r="O16" s="100">
        <f t="shared" si="1"/>
        <v>317.02999999999997</v>
      </c>
      <c r="P16" s="100">
        <f t="shared" si="1"/>
        <v>12234.34403</v>
      </c>
    </row>
    <row r="17" spans="1:16" x14ac:dyDescent="0.25">
      <c r="A17" s="4"/>
      <c r="B17" s="40" t="s">
        <v>188</v>
      </c>
      <c r="C17" s="40" t="s">
        <v>148</v>
      </c>
      <c r="D17" s="17" t="s">
        <v>230</v>
      </c>
      <c r="E17" s="31">
        <f>F17</f>
        <v>10031.27</v>
      </c>
      <c r="F17" s="31">
        <v>10031.27</v>
      </c>
      <c r="G17" s="31">
        <v>7528.98</v>
      </c>
      <c r="H17" s="31">
        <v>1871.76</v>
      </c>
      <c r="I17" s="31"/>
      <c r="J17" s="147">
        <f>K17+N17</f>
        <v>2203.0740299999998</v>
      </c>
      <c r="K17" s="147">
        <v>1264.61403</v>
      </c>
      <c r="L17" s="4"/>
      <c r="M17" s="4"/>
      <c r="N17" s="31">
        <f>O17+621.43</f>
        <v>938.45999999999992</v>
      </c>
      <c r="O17" s="31">
        <f>'додаток 5'!F15+'додаток 5'!F64</f>
        <v>317.02999999999997</v>
      </c>
      <c r="P17" s="147">
        <f>E17+J17</f>
        <v>12234.34403</v>
      </c>
    </row>
    <row r="18" spans="1:16" ht="5.25" customHeight="1" x14ac:dyDescent="0.25">
      <c r="A18" s="4"/>
      <c r="B18" s="40"/>
      <c r="C18" s="40"/>
      <c r="D18" s="17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s="6" customFormat="1" ht="24" x14ac:dyDescent="0.25">
      <c r="A19" s="97"/>
      <c r="B19" s="98" t="s">
        <v>232</v>
      </c>
      <c r="C19" s="98"/>
      <c r="D19" s="99" t="s">
        <v>44</v>
      </c>
      <c r="E19" s="100">
        <f>SUM(E20:E23)</f>
        <v>411.69</v>
      </c>
      <c r="F19" s="100">
        <f>SUM(F20:F23)</f>
        <v>411.69</v>
      </c>
      <c r="G19" s="100">
        <f t="shared" ref="G19:O19" si="2">SUM(G20:G23)</f>
        <v>41.69</v>
      </c>
      <c r="H19" s="100">
        <f t="shared" si="2"/>
        <v>0</v>
      </c>
      <c r="I19" s="100"/>
      <c r="J19" s="100">
        <f t="shared" si="2"/>
        <v>41.69</v>
      </c>
      <c r="K19" s="100">
        <f t="shared" si="2"/>
        <v>41.69</v>
      </c>
      <c r="L19" s="100">
        <f t="shared" si="2"/>
        <v>41.69</v>
      </c>
      <c r="M19" s="100">
        <f t="shared" si="2"/>
        <v>0</v>
      </c>
      <c r="N19" s="100">
        <f t="shared" si="2"/>
        <v>0</v>
      </c>
      <c r="O19" s="100">
        <f t="shared" si="2"/>
        <v>0</v>
      </c>
      <c r="P19" s="101">
        <f>E19+J19</f>
        <v>453.38</v>
      </c>
    </row>
    <row r="20" spans="1:16" ht="22.5" x14ac:dyDescent="0.25">
      <c r="A20" s="4"/>
      <c r="B20" s="40" t="s">
        <v>189</v>
      </c>
      <c r="C20" s="40" t="s">
        <v>149</v>
      </c>
      <c r="D20" s="17" t="s">
        <v>45</v>
      </c>
      <c r="E20" s="31">
        <f>F20</f>
        <v>135</v>
      </c>
      <c r="F20" s="31">
        <v>135</v>
      </c>
      <c r="G20" s="4"/>
      <c r="H20" s="4"/>
      <c r="I20" s="4"/>
      <c r="J20" s="4"/>
      <c r="K20" s="4"/>
      <c r="L20" s="4"/>
      <c r="M20" s="4"/>
      <c r="N20" s="4"/>
      <c r="O20" s="4"/>
      <c r="P20" s="31">
        <f t="shared" ref="P20:P23" si="3">E20+J20</f>
        <v>135</v>
      </c>
    </row>
    <row r="21" spans="1:16" ht="22.5" x14ac:dyDescent="0.25">
      <c r="A21" s="4"/>
      <c r="B21" s="40" t="s">
        <v>190</v>
      </c>
      <c r="C21" s="40" t="s">
        <v>186</v>
      </c>
      <c r="D21" s="17" t="s">
        <v>176</v>
      </c>
      <c r="E21" s="31">
        <f>F21</f>
        <v>41.69</v>
      </c>
      <c r="F21" s="31">
        <f>G21</f>
        <v>41.69</v>
      </c>
      <c r="G21" s="4">
        <v>41.69</v>
      </c>
      <c r="H21" s="4"/>
      <c r="I21" s="4"/>
      <c r="J21" s="4">
        <f>K21</f>
        <v>41.69</v>
      </c>
      <c r="K21" s="4">
        <f>L21</f>
        <v>41.69</v>
      </c>
      <c r="L21" s="4">
        <v>41.69</v>
      </c>
      <c r="M21" s="4"/>
      <c r="N21" s="4"/>
      <c r="O21" s="4"/>
      <c r="P21" s="31">
        <f t="shared" si="3"/>
        <v>83.38</v>
      </c>
    </row>
    <row r="22" spans="1:16" ht="58.5" customHeight="1" x14ac:dyDescent="0.25">
      <c r="A22" s="4"/>
      <c r="B22" s="40" t="s">
        <v>192</v>
      </c>
      <c r="C22" s="40" t="s">
        <v>193</v>
      </c>
      <c r="D22" s="17" t="s">
        <v>194</v>
      </c>
      <c r="E22" s="31">
        <f>F22</f>
        <v>20</v>
      </c>
      <c r="F22" s="31">
        <f>'[1]Помісячний розпис заг'!$O$56/1000</f>
        <v>20</v>
      </c>
      <c r="G22" s="4"/>
      <c r="H22" s="4"/>
      <c r="I22" s="4"/>
      <c r="J22" s="4"/>
      <c r="K22" s="4"/>
      <c r="L22" s="4"/>
      <c r="M22" s="4"/>
      <c r="N22" s="4"/>
      <c r="O22" s="4"/>
      <c r="P22" s="31">
        <f t="shared" si="3"/>
        <v>20</v>
      </c>
    </row>
    <row r="23" spans="1:16" ht="45" x14ac:dyDescent="0.25">
      <c r="A23" s="4"/>
      <c r="B23" s="40" t="s">
        <v>195</v>
      </c>
      <c r="C23" s="40" t="s">
        <v>149</v>
      </c>
      <c r="D23" s="17" t="s">
        <v>196</v>
      </c>
      <c r="E23" s="31">
        <f>F23</f>
        <v>215</v>
      </c>
      <c r="F23" s="31">
        <v>215</v>
      </c>
      <c r="G23" s="4"/>
      <c r="H23" s="4"/>
      <c r="I23" s="4"/>
      <c r="J23" s="4"/>
      <c r="K23" s="4"/>
      <c r="L23" s="4"/>
      <c r="M23" s="4"/>
      <c r="N23" s="4"/>
      <c r="O23" s="4"/>
      <c r="P23" s="31">
        <f t="shared" si="3"/>
        <v>215</v>
      </c>
    </row>
    <row r="24" spans="1:16" ht="3.75" customHeight="1" x14ac:dyDescent="0.25">
      <c r="A24" s="4"/>
      <c r="B24" s="40"/>
      <c r="C24" s="40"/>
      <c r="D24" s="17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s="6" customFormat="1" ht="14.25" x14ac:dyDescent="0.25">
      <c r="A25" s="97"/>
      <c r="B25" s="98" t="s">
        <v>234</v>
      </c>
      <c r="C25" s="98"/>
      <c r="D25" s="99" t="s">
        <v>46</v>
      </c>
      <c r="E25" s="100">
        <f>SUM(E26:E31)</f>
        <v>4255.3600000000006</v>
      </c>
      <c r="F25" s="100">
        <f t="shared" ref="F25:P25" si="4">SUM(F26:F31)</f>
        <v>4255.3600000000006</v>
      </c>
      <c r="G25" s="100">
        <f t="shared" si="4"/>
        <v>0</v>
      </c>
      <c r="H25" s="100">
        <f t="shared" si="4"/>
        <v>501.06</v>
      </c>
      <c r="I25" s="100">
        <f t="shared" si="4"/>
        <v>0</v>
      </c>
      <c r="J25" s="100">
        <f t="shared" si="4"/>
        <v>2782.3880000000004</v>
      </c>
      <c r="K25" s="100">
        <f t="shared" si="4"/>
        <v>0</v>
      </c>
      <c r="L25" s="100">
        <f t="shared" si="4"/>
        <v>0</v>
      </c>
      <c r="M25" s="100">
        <f t="shared" si="4"/>
        <v>0</v>
      </c>
      <c r="N25" s="100">
        <f t="shared" si="4"/>
        <v>2782.3880000000004</v>
      </c>
      <c r="O25" s="100">
        <f t="shared" si="4"/>
        <v>2773.3880000000004</v>
      </c>
      <c r="P25" s="100">
        <f t="shared" si="4"/>
        <v>7037.7479999999996</v>
      </c>
    </row>
    <row r="26" spans="1:16" x14ac:dyDescent="0.25">
      <c r="A26" s="4"/>
      <c r="B26" s="40" t="s">
        <v>182</v>
      </c>
      <c r="C26" s="40" t="s">
        <v>184</v>
      </c>
      <c r="D26" s="17" t="s">
        <v>197</v>
      </c>
      <c r="E26" s="4"/>
      <c r="F26" s="4"/>
      <c r="G26" s="4"/>
      <c r="H26" s="4"/>
      <c r="I26" s="4"/>
      <c r="J26" s="31">
        <f t="shared" ref="J26:J29" si="5">K26+O26</f>
        <v>0</v>
      </c>
      <c r="K26" s="4"/>
      <c r="L26" s="4"/>
      <c r="M26" s="4"/>
      <c r="N26" s="31">
        <f t="shared" ref="N26:N29" si="6">O26</f>
        <v>0</v>
      </c>
      <c r="O26" s="31"/>
      <c r="P26" s="31">
        <f t="shared" ref="P26:P31" si="7">E26+J26</f>
        <v>0</v>
      </c>
    </row>
    <row r="27" spans="1:16" ht="33.75" x14ac:dyDescent="0.25">
      <c r="A27" s="4"/>
      <c r="B27" s="40" t="s">
        <v>183</v>
      </c>
      <c r="C27" s="40" t="s">
        <v>184</v>
      </c>
      <c r="D27" s="17" t="s">
        <v>170</v>
      </c>
      <c r="E27" s="4"/>
      <c r="F27" s="4"/>
      <c r="G27" s="4"/>
      <c r="H27" s="4"/>
      <c r="I27" s="4"/>
      <c r="J27" s="31">
        <f t="shared" si="5"/>
        <v>0</v>
      </c>
      <c r="K27" s="4"/>
      <c r="L27" s="4"/>
      <c r="M27" s="4"/>
      <c r="N27" s="31">
        <f t="shared" si="6"/>
        <v>0</v>
      </c>
      <c r="O27" s="31"/>
      <c r="P27" s="31">
        <f t="shared" si="7"/>
        <v>0</v>
      </c>
    </row>
    <row r="28" spans="1:16" ht="22.5" x14ac:dyDescent="0.25">
      <c r="A28" s="4"/>
      <c r="B28" s="40" t="s">
        <v>228</v>
      </c>
      <c r="C28" s="40" t="s">
        <v>150</v>
      </c>
      <c r="D28" s="17" t="s">
        <v>225</v>
      </c>
      <c r="E28" s="4"/>
      <c r="F28" s="4"/>
      <c r="G28" s="4"/>
      <c r="H28" s="4"/>
      <c r="I28" s="4"/>
      <c r="J28" s="31">
        <f t="shared" si="5"/>
        <v>694.5</v>
      </c>
      <c r="K28" s="4"/>
      <c r="L28" s="4"/>
      <c r="M28" s="4"/>
      <c r="N28" s="31">
        <f t="shared" si="6"/>
        <v>694.5</v>
      </c>
      <c r="O28" s="31">
        <f>'додаток 5'!F82</f>
        <v>694.5</v>
      </c>
      <c r="P28" s="31">
        <f t="shared" si="7"/>
        <v>694.5</v>
      </c>
    </row>
    <row r="29" spans="1:16" ht="24" customHeight="1" x14ac:dyDescent="0.25">
      <c r="A29" s="4"/>
      <c r="B29" s="40" t="s">
        <v>198</v>
      </c>
      <c r="C29" s="40" t="s">
        <v>150</v>
      </c>
      <c r="D29" s="17" t="s">
        <v>213</v>
      </c>
      <c r="E29" s="31">
        <f>F29</f>
        <v>1028.739</v>
      </c>
      <c r="F29" s="31">
        <v>1028.739</v>
      </c>
      <c r="G29" s="4"/>
      <c r="H29" s="4"/>
      <c r="I29" s="4"/>
      <c r="J29" s="31">
        <f t="shared" si="5"/>
        <v>139.126</v>
      </c>
      <c r="K29" s="4"/>
      <c r="L29" s="4"/>
      <c r="M29" s="4"/>
      <c r="N29" s="31">
        <f t="shared" si="6"/>
        <v>139.126</v>
      </c>
      <c r="O29" s="31">
        <f>'додаток 5'!F85</f>
        <v>139.126</v>
      </c>
      <c r="P29" s="31">
        <f t="shared" si="7"/>
        <v>1167.865</v>
      </c>
    </row>
    <row r="30" spans="1:16" x14ac:dyDescent="0.25">
      <c r="A30" s="4"/>
      <c r="B30" s="40" t="s">
        <v>199</v>
      </c>
      <c r="C30" s="40" t="s">
        <v>150</v>
      </c>
      <c r="D30" s="17" t="s">
        <v>47</v>
      </c>
      <c r="E30" s="31">
        <f t="shared" ref="E30:E31" si="8">F30</f>
        <v>2226.6210000000001</v>
      </c>
      <c r="F30" s="4">
        <v>2226.6210000000001</v>
      </c>
      <c r="G30" s="4"/>
      <c r="H30" s="4">
        <v>501.06</v>
      </c>
      <c r="I30" s="31"/>
      <c r="J30" s="31">
        <f>N30+K30</f>
        <v>1556.0900000000001</v>
      </c>
      <c r="K30" s="4"/>
      <c r="L30" s="4"/>
      <c r="M30" s="4"/>
      <c r="N30" s="31">
        <f>O30+9</f>
        <v>1556.0900000000001</v>
      </c>
      <c r="O30" s="31">
        <f>'додаток 5'!F57+'додаток 5'!F22</f>
        <v>1547.0900000000001</v>
      </c>
      <c r="P30" s="31">
        <f t="shared" si="7"/>
        <v>3782.7110000000002</v>
      </c>
    </row>
    <row r="31" spans="1:16" ht="63" customHeight="1" x14ac:dyDescent="0.25">
      <c r="A31" s="4"/>
      <c r="B31" s="40" t="s">
        <v>200</v>
      </c>
      <c r="C31" s="40" t="s">
        <v>150</v>
      </c>
      <c r="D31" s="17" t="s">
        <v>201</v>
      </c>
      <c r="E31" s="31">
        <f t="shared" si="8"/>
        <v>1000</v>
      </c>
      <c r="F31" s="31">
        <v>1000</v>
      </c>
      <c r="G31" s="4"/>
      <c r="H31" s="4"/>
      <c r="I31" s="4"/>
      <c r="J31" s="31">
        <f>N31+K31</f>
        <v>392.67200000000003</v>
      </c>
      <c r="K31" s="4"/>
      <c r="L31" s="4"/>
      <c r="M31" s="4"/>
      <c r="N31" s="31">
        <f>O31</f>
        <v>392.67200000000003</v>
      </c>
      <c r="O31" s="4">
        <f>'додаток 5'!F78</f>
        <v>392.67200000000003</v>
      </c>
      <c r="P31" s="31">
        <f t="shared" si="7"/>
        <v>1392.672</v>
      </c>
    </row>
    <row r="32" spans="1:16" ht="3" customHeight="1" x14ac:dyDescent="0.25">
      <c r="A32" s="4"/>
      <c r="B32" s="40"/>
      <c r="C32" s="40"/>
      <c r="D32" s="17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s="6" customFormat="1" ht="14.25" x14ac:dyDescent="0.25">
      <c r="A33" s="97"/>
      <c r="B33" s="98" t="s">
        <v>233</v>
      </c>
      <c r="C33" s="98"/>
      <c r="D33" s="99" t="s">
        <v>48</v>
      </c>
      <c r="E33" s="97">
        <f>E34</f>
        <v>2066.5500000000002</v>
      </c>
      <c r="F33" s="97">
        <f>F34</f>
        <v>2066.5500000000002</v>
      </c>
      <c r="G33" s="100">
        <f t="shared" ref="G33:P33" si="9">G34</f>
        <v>1229.8499999999999</v>
      </c>
      <c r="H33" s="97">
        <f t="shared" si="9"/>
        <v>495.24</v>
      </c>
      <c r="I33" s="97"/>
      <c r="J33" s="100">
        <f t="shared" si="9"/>
        <v>162.21199999999999</v>
      </c>
      <c r="K33" s="97">
        <f t="shared" si="9"/>
        <v>36.411999999999999</v>
      </c>
      <c r="L33" s="97">
        <f t="shared" si="9"/>
        <v>0</v>
      </c>
      <c r="M33" s="97">
        <f t="shared" si="9"/>
        <v>0</v>
      </c>
      <c r="N33" s="100">
        <f t="shared" si="9"/>
        <v>125.8</v>
      </c>
      <c r="O33" s="100">
        <f t="shared" si="9"/>
        <v>125.8</v>
      </c>
      <c r="P33" s="97">
        <f t="shared" si="9"/>
        <v>2228.7620000000002</v>
      </c>
    </row>
    <row r="34" spans="1:16" ht="22.5" x14ac:dyDescent="0.25">
      <c r="A34" s="4"/>
      <c r="B34" s="40" t="s">
        <v>202</v>
      </c>
      <c r="C34" s="40" t="s">
        <v>151</v>
      </c>
      <c r="D34" s="17" t="s">
        <v>49</v>
      </c>
      <c r="E34" s="31">
        <f>F34</f>
        <v>2066.5500000000002</v>
      </c>
      <c r="F34" s="31">
        <v>2066.5500000000002</v>
      </c>
      <c r="G34" s="31">
        <v>1229.8499999999999</v>
      </c>
      <c r="H34" s="31">
        <v>495.24</v>
      </c>
      <c r="I34" s="4"/>
      <c r="J34" s="31">
        <f>K34+N34</f>
        <v>162.21199999999999</v>
      </c>
      <c r="K34" s="4">
        <v>36.411999999999999</v>
      </c>
      <c r="L34" s="4"/>
      <c r="M34" s="4"/>
      <c r="N34" s="31">
        <f>O34</f>
        <v>125.8</v>
      </c>
      <c r="O34" s="31">
        <f>'додаток 5'!F19+'додаток 5'!F69</f>
        <v>125.8</v>
      </c>
      <c r="P34" s="31">
        <f t="shared" ref="P34" si="10">E34+J34</f>
        <v>2228.7620000000002</v>
      </c>
    </row>
    <row r="35" spans="1:16" ht="3.75" customHeight="1" x14ac:dyDescent="0.25">
      <c r="A35" s="4"/>
      <c r="B35" s="40"/>
      <c r="C35" s="40"/>
      <c r="D35" s="17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s="6" customFormat="1" ht="14.25" x14ac:dyDescent="0.25">
      <c r="A36" s="97"/>
      <c r="B36" s="98" t="s">
        <v>236</v>
      </c>
      <c r="C36" s="98"/>
      <c r="D36" s="99" t="s">
        <v>50</v>
      </c>
      <c r="E36" s="100">
        <f>E37</f>
        <v>160.96</v>
      </c>
      <c r="F36" s="100">
        <f>F37</f>
        <v>160.96</v>
      </c>
      <c r="G36" s="97">
        <f t="shared" ref="G36:P36" si="11">G37</f>
        <v>0</v>
      </c>
      <c r="H36" s="97">
        <f t="shared" si="11"/>
        <v>0</v>
      </c>
      <c r="I36" s="97"/>
      <c r="J36" s="97">
        <f t="shared" si="11"/>
        <v>0</v>
      </c>
      <c r="K36" s="97">
        <f t="shared" si="11"/>
        <v>0</v>
      </c>
      <c r="L36" s="97">
        <f t="shared" si="11"/>
        <v>0</v>
      </c>
      <c r="M36" s="97">
        <f t="shared" si="11"/>
        <v>0</v>
      </c>
      <c r="N36" s="97">
        <f t="shared" si="11"/>
        <v>0</v>
      </c>
      <c r="O36" s="97">
        <f t="shared" si="11"/>
        <v>0</v>
      </c>
      <c r="P36" s="100">
        <f t="shared" si="11"/>
        <v>160.96</v>
      </c>
    </row>
    <row r="37" spans="1:16" ht="22.5" x14ac:dyDescent="0.25">
      <c r="A37" s="4"/>
      <c r="B37" s="53">
        <v>7212</v>
      </c>
      <c r="C37" s="40" t="s">
        <v>154</v>
      </c>
      <c r="D37" s="17" t="s">
        <v>203</v>
      </c>
      <c r="E37" s="31">
        <f>F37</f>
        <v>160.96</v>
      </c>
      <c r="F37" s="31">
        <v>160.96</v>
      </c>
      <c r="G37" s="4"/>
      <c r="H37" s="4"/>
      <c r="I37" s="4"/>
      <c r="J37" s="4"/>
      <c r="K37" s="4"/>
      <c r="L37" s="4"/>
      <c r="M37" s="4"/>
      <c r="N37" s="4"/>
      <c r="O37" s="4"/>
      <c r="P37" s="31">
        <f t="shared" ref="P37" si="12">E37+J37</f>
        <v>160.96</v>
      </c>
    </row>
    <row r="38" spans="1:16" ht="3" customHeight="1" x14ac:dyDescent="0.25">
      <c r="A38" s="4"/>
      <c r="B38" s="53"/>
      <c r="C38" s="40"/>
      <c r="D38" s="17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s="6" customFormat="1" ht="14.25" x14ac:dyDescent="0.25">
      <c r="A39" s="97"/>
      <c r="B39" s="102">
        <v>6300</v>
      </c>
      <c r="C39" s="98"/>
      <c r="D39" s="99" t="s">
        <v>51</v>
      </c>
      <c r="E39" s="97">
        <f>E40</f>
        <v>0</v>
      </c>
      <c r="F39" s="97"/>
      <c r="G39" s="97">
        <f t="shared" ref="G39:P39" si="13">G40</f>
        <v>0</v>
      </c>
      <c r="H39" s="97">
        <f t="shared" si="13"/>
        <v>0</v>
      </c>
      <c r="I39" s="97"/>
      <c r="J39" s="100">
        <f t="shared" si="13"/>
        <v>5982.34</v>
      </c>
      <c r="K39" s="97">
        <f t="shared" si="13"/>
        <v>0</v>
      </c>
      <c r="L39" s="97">
        <f t="shared" si="13"/>
        <v>0</v>
      </c>
      <c r="M39" s="97">
        <f t="shared" si="13"/>
        <v>0</v>
      </c>
      <c r="N39" s="100">
        <f t="shared" si="13"/>
        <v>5982.34</v>
      </c>
      <c r="O39" s="100">
        <f t="shared" si="13"/>
        <v>5982.34</v>
      </c>
      <c r="P39" s="100">
        <f t="shared" si="13"/>
        <v>5982.34</v>
      </c>
    </row>
    <row r="40" spans="1:16" ht="22.5" x14ac:dyDescent="0.25">
      <c r="A40" s="4"/>
      <c r="B40" s="53">
        <v>6310</v>
      </c>
      <c r="C40" s="40" t="s">
        <v>204</v>
      </c>
      <c r="D40" s="17" t="s">
        <v>205</v>
      </c>
      <c r="E40" s="4"/>
      <c r="F40" s="4"/>
      <c r="G40" s="4"/>
      <c r="H40" s="4"/>
      <c r="I40" s="4"/>
      <c r="J40" s="31">
        <f>K40+N40</f>
        <v>5982.34</v>
      </c>
      <c r="K40" s="4"/>
      <c r="L40" s="4"/>
      <c r="M40" s="4"/>
      <c r="N40" s="31">
        <f>O40</f>
        <v>5982.34</v>
      </c>
      <c r="O40" s="31">
        <f>'[2]додаток 4'!F32+'[2]додаток 4'!F73+'[2]додаток 4'!F28</f>
        <v>5982.34</v>
      </c>
      <c r="P40" s="31">
        <f t="shared" ref="P40" si="14">E40+J40</f>
        <v>5982.34</v>
      </c>
    </row>
    <row r="41" spans="1:16" ht="4.5" customHeight="1" x14ac:dyDescent="0.25">
      <c r="A41" s="4"/>
      <c r="B41" s="53"/>
      <c r="C41" s="40"/>
      <c r="D41" s="17"/>
      <c r="E41" s="4"/>
      <c r="F41" s="4"/>
      <c r="G41" s="4"/>
      <c r="H41" s="4"/>
      <c r="I41" s="4"/>
      <c r="J41" s="31"/>
      <c r="K41" s="4"/>
      <c r="L41" s="4"/>
      <c r="M41" s="4"/>
      <c r="N41" s="31"/>
      <c r="O41" s="31">
        <f>'додаток 5'!F32+'додаток 5'!F73</f>
        <v>5512.34</v>
      </c>
      <c r="P41" s="31"/>
    </row>
    <row r="42" spans="1:16" s="6" customFormat="1" ht="28.5" x14ac:dyDescent="0.25">
      <c r="A42" s="97"/>
      <c r="B42" s="102">
        <v>7300</v>
      </c>
      <c r="C42" s="98"/>
      <c r="D42" s="99" t="s">
        <v>75</v>
      </c>
      <c r="E42" s="100">
        <f>E43</f>
        <v>129.04</v>
      </c>
      <c r="F42" s="100">
        <f>F43</f>
        <v>129.04</v>
      </c>
      <c r="G42" s="100">
        <f t="shared" ref="G42:P42" si="15">G43</f>
        <v>0</v>
      </c>
      <c r="H42" s="100">
        <f t="shared" si="15"/>
        <v>0</v>
      </c>
      <c r="I42" s="100"/>
      <c r="J42" s="100">
        <f t="shared" si="15"/>
        <v>0</v>
      </c>
      <c r="K42" s="100">
        <f t="shared" si="15"/>
        <v>0</v>
      </c>
      <c r="L42" s="100">
        <f t="shared" si="15"/>
        <v>0</v>
      </c>
      <c r="M42" s="100">
        <f t="shared" si="15"/>
        <v>0</v>
      </c>
      <c r="N42" s="100">
        <f t="shared" si="15"/>
        <v>0</v>
      </c>
      <c r="O42" s="100">
        <f t="shared" si="15"/>
        <v>0</v>
      </c>
      <c r="P42" s="100">
        <f t="shared" si="15"/>
        <v>129.04</v>
      </c>
    </row>
    <row r="43" spans="1:16" x14ac:dyDescent="0.25">
      <c r="A43" s="4"/>
      <c r="B43" s="53">
        <v>7310</v>
      </c>
      <c r="C43" s="40" t="s">
        <v>206</v>
      </c>
      <c r="D43" s="17" t="s">
        <v>207</v>
      </c>
      <c r="E43" s="31">
        <f>F43</f>
        <v>129.04</v>
      </c>
      <c r="F43" s="31">
        <v>129.04</v>
      </c>
      <c r="G43" s="4"/>
      <c r="H43" s="4"/>
      <c r="I43" s="4"/>
      <c r="J43" s="4"/>
      <c r="K43" s="4"/>
      <c r="L43" s="4"/>
      <c r="M43" s="4"/>
      <c r="N43" s="4"/>
      <c r="O43" s="4"/>
      <c r="P43" s="31">
        <f t="shared" ref="P43" si="16">E43+J43</f>
        <v>129.04</v>
      </c>
    </row>
    <row r="44" spans="1:16" ht="3" customHeight="1" x14ac:dyDescent="0.25">
      <c r="A44" s="4"/>
      <c r="B44" s="53"/>
      <c r="C44" s="40"/>
      <c r="D44" s="17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s="6" customFormat="1" ht="28.5" customHeight="1" x14ac:dyDescent="0.25">
      <c r="A45" s="97"/>
      <c r="B45" s="102">
        <v>6600</v>
      </c>
      <c r="C45" s="98"/>
      <c r="D45" s="99" t="s">
        <v>235</v>
      </c>
      <c r="E45" s="100">
        <f>E47+E46</f>
        <v>883</v>
      </c>
      <c r="F45" s="100">
        <f>F47+F46</f>
        <v>883</v>
      </c>
      <c r="G45" s="100">
        <f t="shared" ref="G45:P45" si="17">G47+G46</f>
        <v>0</v>
      </c>
      <c r="H45" s="100">
        <f t="shared" si="17"/>
        <v>0</v>
      </c>
      <c r="I45" s="100"/>
      <c r="J45" s="100">
        <f t="shared" si="17"/>
        <v>939.9</v>
      </c>
      <c r="K45" s="100">
        <f t="shared" si="17"/>
        <v>0</v>
      </c>
      <c r="L45" s="100">
        <f t="shared" si="17"/>
        <v>0</v>
      </c>
      <c r="M45" s="100">
        <f t="shared" si="17"/>
        <v>0</v>
      </c>
      <c r="N45" s="100">
        <f t="shared" si="17"/>
        <v>939.9</v>
      </c>
      <c r="O45" s="100">
        <f t="shared" si="17"/>
        <v>939.9</v>
      </c>
      <c r="P45" s="100">
        <f t="shared" si="17"/>
        <v>1822.9</v>
      </c>
    </row>
    <row r="46" spans="1:16" s="6" customFormat="1" ht="22.5" x14ac:dyDescent="0.25">
      <c r="A46" s="5"/>
      <c r="B46" s="4">
        <v>6800</v>
      </c>
      <c r="C46" s="77" t="s">
        <v>155</v>
      </c>
      <c r="D46" s="17" t="s">
        <v>74</v>
      </c>
      <c r="E46" s="31">
        <f>F46</f>
        <v>200</v>
      </c>
      <c r="F46" s="31">
        <v>200</v>
      </c>
      <c r="G46" s="4"/>
      <c r="H46" s="4"/>
      <c r="I46" s="4"/>
      <c r="J46" s="31"/>
      <c r="K46" s="31"/>
      <c r="L46" s="4"/>
      <c r="M46" s="31"/>
      <c r="N46" s="4"/>
      <c r="O46" s="4"/>
      <c r="P46" s="31">
        <f t="shared" ref="P46:P47" si="18">E46+J46</f>
        <v>200</v>
      </c>
    </row>
    <row r="47" spans="1:16" ht="22.5" x14ac:dyDescent="0.25">
      <c r="A47" s="4"/>
      <c r="B47" s="4">
        <v>6650</v>
      </c>
      <c r="C47" s="40" t="s">
        <v>208</v>
      </c>
      <c r="D47" s="17" t="s">
        <v>209</v>
      </c>
      <c r="E47" s="31">
        <f>F47</f>
        <v>683</v>
      </c>
      <c r="F47" s="31">
        <v>683</v>
      </c>
      <c r="G47" s="4"/>
      <c r="H47" s="4"/>
      <c r="I47" s="4"/>
      <c r="J47" s="31">
        <f>N47</f>
        <v>939.9</v>
      </c>
      <c r="K47" s="31"/>
      <c r="L47" s="4"/>
      <c r="M47" s="31"/>
      <c r="N47" s="31">
        <f>O47</f>
        <v>939.9</v>
      </c>
      <c r="O47" s="31">
        <f>'додаток 5'!F66</f>
        <v>939.9</v>
      </c>
      <c r="P47" s="31">
        <f t="shared" si="18"/>
        <v>1622.9</v>
      </c>
    </row>
    <row r="48" spans="1:16" ht="3" customHeight="1" x14ac:dyDescent="0.25">
      <c r="A48" s="4"/>
      <c r="B48" s="4"/>
      <c r="C48" s="40"/>
      <c r="D48" s="17"/>
      <c r="E48" s="31"/>
      <c r="F48" s="31"/>
      <c r="G48" s="4"/>
      <c r="H48" s="4"/>
      <c r="I48" s="4"/>
      <c r="J48" s="31"/>
      <c r="K48" s="31"/>
      <c r="L48" s="4"/>
      <c r="M48" s="31"/>
      <c r="N48" s="31"/>
      <c r="O48" s="31"/>
      <c r="P48" s="31"/>
    </row>
    <row r="49" spans="1:16" s="6" customFormat="1" ht="24" hidden="1" x14ac:dyDescent="0.25">
      <c r="A49" s="97"/>
      <c r="B49" s="102">
        <v>7400</v>
      </c>
      <c r="C49" s="98"/>
      <c r="D49" s="99" t="s">
        <v>237</v>
      </c>
      <c r="E49" s="100">
        <f>E50</f>
        <v>0</v>
      </c>
      <c r="F49" s="100">
        <f>F50</f>
        <v>0</v>
      </c>
      <c r="G49" s="100">
        <f t="shared" ref="G49:P49" si="19">G50</f>
        <v>0</v>
      </c>
      <c r="H49" s="100">
        <f t="shared" si="19"/>
        <v>0</v>
      </c>
      <c r="I49" s="100"/>
      <c r="J49" s="100">
        <f t="shared" si="19"/>
        <v>0</v>
      </c>
      <c r="K49" s="100">
        <f t="shared" si="19"/>
        <v>0</v>
      </c>
      <c r="L49" s="100">
        <f t="shared" si="19"/>
        <v>0</v>
      </c>
      <c r="M49" s="100">
        <f t="shared" si="19"/>
        <v>0</v>
      </c>
      <c r="N49" s="100">
        <f t="shared" si="19"/>
        <v>0</v>
      </c>
      <c r="O49" s="100">
        <f t="shared" si="19"/>
        <v>0</v>
      </c>
      <c r="P49" s="100">
        <f t="shared" si="19"/>
        <v>0</v>
      </c>
    </row>
    <row r="50" spans="1:16" hidden="1" x14ac:dyDescent="0.25">
      <c r="A50" s="4"/>
      <c r="B50" s="53">
        <v>7410</v>
      </c>
      <c r="C50" s="40" t="s">
        <v>210</v>
      </c>
      <c r="D50" s="17" t="s">
        <v>211</v>
      </c>
      <c r="E50" s="31">
        <f>F50</f>
        <v>0</v>
      </c>
      <c r="F50" s="31"/>
      <c r="G50" s="4"/>
      <c r="H50" s="4"/>
      <c r="I50" s="4"/>
      <c r="J50" s="4"/>
      <c r="K50" s="4"/>
      <c r="L50" s="4"/>
      <c r="M50" s="4"/>
      <c r="N50" s="4"/>
      <c r="O50" s="4"/>
      <c r="P50" s="31">
        <f t="shared" ref="P50" si="20">E50+J50</f>
        <v>0</v>
      </c>
    </row>
    <row r="51" spans="1:16" ht="3.75" hidden="1" customHeight="1" x14ac:dyDescent="0.25">
      <c r="A51" s="4"/>
      <c r="B51" s="4"/>
      <c r="C51" s="77"/>
      <c r="D51" s="17"/>
      <c r="E51" s="4"/>
      <c r="F51" s="4"/>
      <c r="G51" s="4"/>
      <c r="H51" s="4"/>
      <c r="I51" s="4"/>
      <c r="J51" s="4"/>
      <c r="K51" s="4"/>
      <c r="L51" s="4"/>
      <c r="M51" s="4"/>
      <c r="N51" s="42"/>
      <c r="O51" s="42"/>
      <c r="P51" s="4"/>
    </row>
    <row r="52" spans="1:16" s="6" customFormat="1" ht="14.25" x14ac:dyDescent="0.25">
      <c r="A52" s="97"/>
      <c r="B52" s="97">
        <v>9100</v>
      </c>
      <c r="C52" s="98"/>
      <c r="D52" s="99" t="s">
        <v>52</v>
      </c>
      <c r="E52" s="100">
        <f>E53+E54</f>
        <v>0</v>
      </c>
      <c r="F52" s="100">
        <f>F53+F54</f>
        <v>0</v>
      </c>
      <c r="G52" s="97">
        <f t="shared" ref="G52:P52" si="21">G53+G54</f>
        <v>0</v>
      </c>
      <c r="H52" s="97">
        <f t="shared" si="21"/>
        <v>0</v>
      </c>
      <c r="I52" s="97"/>
      <c r="J52" s="100">
        <f t="shared" si="21"/>
        <v>79.501999999999995</v>
      </c>
      <c r="K52" s="100">
        <f t="shared" si="21"/>
        <v>79.501999999999995</v>
      </c>
      <c r="L52" s="97">
        <f t="shared" si="21"/>
        <v>0</v>
      </c>
      <c r="M52" s="100">
        <f t="shared" si="21"/>
        <v>0</v>
      </c>
      <c r="N52" s="103">
        <f t="shared" si="21"/>
        <v>0</v>
      </c>
      <c r="O52" s="103">
        <f t="shared" si="21"/>
        <v>0</v>
      </c>
      <c r="P52" s="100">
        <f t="shared" si="21"/>
        <v>79.501999999999995</v>
      </c>
    </row>
    <row r="53" spans="1:16" x14ac:dyDescent="0.25">
      <c r="A53" s="4"/>
      <c r="B53" s="4">
        <v>9120</v>
      </c>
      <c r="C53" s="77" t="s">
        <v>229</v>
      </c>
      <c r="D53" s="17" t="s">
        <v>53</v>
      </c>
      <c r="E53" s="31"/>
      <c r="F53" s="31"/>
      <c r="G53" s="4"/>
      <c r="H53" s="4"/>
      <c r="I53" s="4"/>
      <c r="J53" s="42">
        <f>N53+K53</f>
        <v>79.501999999999995</v>
      </c>
      <c r="K53" s="31">
        <v>79.501999999999995</v>
      </c>
      <c r="L53" s="4"/>
      <c r="M53" s="31"/>
      <c r="N53" s="42"/>
      <c r="O53" s="42"/>
      <c r="P53" s="31">
        <f t="shared" ref="P53:P54" si="22">E53+J53</f>
        <v>79.501999999999995</v>
      </c>
    </row>
    <row r="54" spans="1:16" ht="22.5" hidden="1" x14ac:dyDescent="0.25">
      <c r="A54" s="4"/>
      <c r="B54" s="4">
        <v>9140</v>
      </c>
      <c r="C54" s="40" t="s">
        <v>156</v>
      </c>
      <c r="D54" s="17" t="s">
        <v>58</v>
      </c>
      <c r="E54" s="31">
        <f>F54</f>
        <v>0</v>
      </c>
      <c r="F54" s="31"/>
      <c r="G54" s="4"/>
      <c r="H54" s="4"/>
      <c r="I54" s="4"/>
      <c r="J54" s="42">
        <f>N54</f>
        <v>0</v>
      </c>
      <c r="K54" s="4"/>
      <c r="L54" s="4"/>
      <c r="M54" s="4"/>
      <c r="N54" s="42">
        <f>O54</f>
        <v>0</v>
      </c>
      <c r="O54" s="42"/>
      <c r="P54" s="31">
        <f t="shared" si="22"/>
        <v>0</v>
      </c>
    </row>
    <row r="55" spans="1:16" ht="3.75" customHeight="1" x14ac:dyDescent="0.25">
      <c r="A55" s="4"/>
      <c r="B55" s="4"/>
      <c r="C55" s="40"/>
      <c r="D55" s="17"/>
      <c r="E55" s="31"/>
      <c r="F55" s="31"/>
      <c r="G55" s="4"/>
      <c r="H55" s="4"/>
      <c r="I55" s="4"/>
      <c r="J55" s="42"/>
      <c r="K55" s="4"/>
      <c r="L55" s="4"/>
      <c r="M55" s="4"/>
      <c r="N55" s="42"/>
      <c r="O55" s="42"/>
      <c r="P55" s="31"/>
    </row>
    <row r="56" spans="1:16" s="6" customFormat="1" ht="23.25" customHeight="1" x14ac:dyDescent="0.25">
      <c r="A56" s="97"/>
      <c r="B56" s="102">
        <v>7800</v>
      </c>
      <c r="C56" s="98"/>
      <c r="D56" s="99" t="s">
        <v>238</v>
      </c>
      <c r="E56" s="100">
        <f>E57</f>
        <v>2310.9</v>
      </c>
      <c r="F56" s="100">
        <f>F57</f>
        <v>2310.9</v>
      </c>
      <c r="G56" s="100">
        <f t="shared" ref="G56:P56" si="23">G57</f>
        <v>0</v>
      </c>
      <c r="H56" s="100">
        <f t="shared" si="23"/>
        <v>0</v>
      </c>
      <c r="I56" s="100"/>
      <c r="J56" s="100">
        <f t="shared" si="23"/>
        <v>547.17100000000005</v>
      </c>
      <c r="K56" s="100">
        <f t="shared" si="23"/>
        <v>2.5710000000000002</v>
      </c>
      <c r="L56" s="100">
        <f t="shared" si="23"/>
        <v>0</v>
      </c>
      <c r="M56" s="100">
        <f t="shared" si="23"/>
        <v>0</v>
      </c>
      <c r="N56" s="100">
        <f t="shared" si="23"/>
        <v>544.6</v>
      </c>
      <c r="O56" s="100">
        <f t="shared" si="23"/>
        <v>544.6</v>
      </c>
      <c r="P56" s="100">
        <f t="shared" si="23"/>
        <v>2858.0709999999999</v>
      </c>
    </row>
    <row r="57" spans="1:16" ht="33.75" x14ac:dyDescent="0.25">
      <c r="A57" s="4"/>
      <c r="B57" s="4">
        <v>7810</v>
      </c>
      <c r="C57" s="77" t="s">
        <v>223</v>
      </c>
      <c r="D57" s="17" t="s">
        <v>224</v>
      </c>
      <c r="E57" s="31">
        <f>F57</f>
        <v>2310.9</v>
      </c>
      <c r="F57" s="31">
        <v>2310.9</v>
      </c>
      <c r="G57" s="4"/>
      <c r="H57" s="4"/>
      <c r="I57" s="4"/>
      <c r="J57" s="31">
        <f t="shared" ref="J57" si="24">K57+N57</f>
        <v>547.17100000000005</v>
      </c>
      <c r="K57" s="31">
        <v>2.5710000000000002</v>
      </c>
      <c r="L57" s="31"/>
      <c r="M57" s="31"/>
      <c r="N57" s="31">
        <f t="shared" ref="N57" si="25">O57</f>
        <v>544.6</v>
      </c>
      <c r="O57" s="31">
        <f>'додаток 5'!F52</f>
        <v>544.6</v>
      </c>
      <c r="P57" s="31">
        <f t="shared" ref="P57" si="26">E57+J57</f>
        <v>2858.0709999999999</v>
      </c>
    </row>
    <row r="58" spans="1:16" ht="3.75" customHeight="1" x14ac:dyDescent="0.25">
      <c r="A58" s="4"/>
      <c r="B58" s="4"/>
      <c r="C58" s="77"/>
      <c r="D58" s="17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s="6" customFormat="1" ht="14.25" x14ac:dyDescent="0.25">
      <c r="A59" s="97"/>
      <c r="B59" s="97">
        <v>8000</v>
      </c>
      <c r="C59" s="104"/>
      <c r="D59" s="99" t="s">
        <v>60</v>
      </c>
      <c r="E59" s="100">
        <f>SUM(E60:E63)</f>
        <v>945.08999999999992</v>
      </c>
      <c r="F59" s="100">
        <f t="shared" ref="F59:P59" si="27">SUM(F60:F63)</f>
        <v>945.08999999999992</v>
      </c>
      <c r="G59" s="100">
        <f t="shared" si="27"/>
        <v>0</v>
      </c>
      <c r="H59" s="100">
        <f t="shared" si="27"/>
        <v>0</v>
      </c>
      <c r="I59" s="100">
        <f t="shared" si="27"/>
        <v>0</v>
      </c>
      <c r="J59" s="100">
        <f t="shared" si="27"/>
        <v>5.3689999999999998</v>
      </c>
      <c r="K59" s="100">
        <f t="shared" si="27"/>
        <v>5.3689999999999998</v>
      </c>
      <c r="L59" s="100">
        <f t="shared" si="27"/>
        <v>0</v>
      </c>
      <c r="M59" s="100">
        <f t="shared" si="27"/>
        <v>0</v>
      </c>
      <c r="N59" s="100">
        <f t="shared" si="27"/>
        <v>0</v>
      </c>
      <c r="O59" s="100">
        <f t="shared" si="27"/>
        <v>0</v>
      </c>
      <c r="P59" s="100">
        <f t="shared" si="27"/>
        <v>950.45900000000006</v>
      </c>
    </row>
    <row r="60" spans="1:16" ht="24.75" customHeight="1" x14ac:dyDescent="0.25">
      <c r="A60" s="4"/>
      <c r="B60" s="4">
        <v>8021</v>
      </c>
      <c r="C60" s="77" t="s">
        <v>212</v>
      </c>
      <c r="D60" s="17" t="s">
        <v>162</v>
      </c>
      <c r="E60" s="31">
        <f>F60</f>
        <v>0</v>
      </c>
      <c r="F60" s="31"/>
      <c r="G60" s="31"/>
      <c r="H60" s="31"/>
      <c r="I60" s="31"/>
      <c r="J60" s="31">
        <f t="shared" ref="J60:J61" si="28">K60+N60</f>
        <v>0</v>
      </c>
      <c r="K60" s="31"/>
      <c r="L60" s="31"/>
      <c r="M60" s="31"/>
      <c r="N60" s="31">
        <f t="shared" ref="N60:N61" si="29">O60</f>
        <v>0</v>
      </c>
      <c r="O60" s="31"/>
      <c r="P60" s="31">
        <f t="shared" ref="P60:P64" si="30">E60+J60</f>
        <v>0</v>
      </c>
    </row>
    <row r="61" spans="1:16" x14ac:dyDescent="0.25">
      <c r="A61" s="4"/>
      <c r="B61" s="4">
        <v>8800</v>
      </c>
      <c r="C61" s="77" t="s">
        <v>157</v>
      </c>
      <c r="D61" s="17" t="s">
        <v>109</v>
      </c>
      <c r="E61" s="31">
        <f>F61</f>
        <v>51.71</v>
      </c>
      <c r="F61" s="31">
        <v>51.71</v>
      </c>
      <c r="G61" s="4"/>
      <c r="H61" s="4"/>
      <c r="I61" s="4"/>
      <c r="J61" s="31">
        <f t="shared" si="28"/>
        <v>0</v>
      </c>
      <c r="K61" s="4"/>
      <c r="L61" s="4"/>
      <c r="M61" s="4"/>
      <c r="N61" s="31">
        <f t="shared" si="29"/>
        <v>0</v>
      </c>
      <c r="O61" s="31">
        <f>'додаток 5'!F88</f>
        <v>0</v>
      </c>
      <c r="P61" s="31">
        <f t="shared" si="30"/>
        <v>51.71</v>
      </c>
    </row>
    <row r="62" spans="1:16" x14ac:dyDescent="0.25">
      <c r="A62" s="4"/>
      <c r="B62" s="4">
        <v>8600</v>
      </c>
      <c r="C62" s="77" t="s">
        <v>185</v>
      </c>
      <c r="D62" s="17" t="s">
        <v>54</v>
      </c>
      <c r="E62" s="31">
        <f>F62</f>
        <v>393.38</v>
      </c>
      <c r="F62" s="31">
        <v>393.38</v>
      </c>
      <c r="G62" s="4"/>
      <c r="H62" s="4"/>
      <c r="I62" s="4"/>
      <c r="J62" s="31">
        <f>K62+N62</f>
        <v>5.3689999999999998</v>
      </c>
      <c r="K62" s="31">
        <v>5.3689999999999998</v>
      </c>
      <c r="L62" s="31"/>
      <c r="M62" s="31"/>
      <c r="N62" s="31">
        <f>O62</f>
        <v>0</v>
      </c>
      <c r="O62" s="31"/>
      <c r="P62" s="31">
        <f t="shared" si="30"/>
        <v>398.74900000000002</v>
      </c>
    </row>
    <row r="63" spans="1:16" x14ac:dyDescent="0.25">
      <c r="A63" s="4"/>
      <c r="B63" s="4">
        <v>8700</v>
      </c>
      <c r="C63" s="77" t="s">
        <v>157</v>
      </c>
      <c r="D63" s="17" t="s">
        <v>296</v>
      </c>
      <c r="E63" s="31">
        <f>F63</f>
        <v>500</v>
      </c>
      <c r="F63" s="4">
        <v>500</v>
      </c>
      <c r="G63" s="4"/>
      <c r="H63" s="4"/>
      <c r="I63" s="4"/>
      <c r="J63" s="31">
        <f t="shared" ref="J63:J64" si="31">K63+N63</f>
        <v>0</v>
      </c>
      <c r="K63" s="4"/>
      <c r="L63" s="4"/>
      <c r="M63" s="4"/>
      <c r="N63" s="4"/>
      <c r="O63" s="4"/>
      <c r="P63" s="31">
        <f t="shared" si="30"/>
        <v>500</v>
      </c>
    </row>
    <row r="64" spans="1:16" ht="3" customHeight="1" x14ac:dyDescent="0.25">
      <c r="A64" s="4"/>
      <c r="B64" s="4"/>
      <c r="C64" s="77"/>
      <c r="D64" s="17"/>
      <c r="E64" s="4"/>
      <c r="F64" s="4"/>
      <c r="G64" s="4"/>
      <c r="H64" s="4"/>
      <c r="I64" s="4"/>
      <c r="J64" s="31">
        <f t="shared" si="31"/>
        <v>0</v>
      </c>
      <c r="K64" s="4"/>
      <c r="L64" s="4"/>
      <c r="M64" s="4"/>
      <c r="N64" s="4"/>
      <c r="O64" s="4"/>
      <c r="P64" s="31">
        <f t="shared" si="30"/>
        <v>0</v>
      </c>
    </row>
    <row r="65" spans="1:16" s="6" customFormat="1" ht="14.25" x14ac:dyDescent="0.25">
      <c r="A65" s="97"/>
      <c r="B65" s="97"/>
      <c r="C65" s="104"/>
      <c r="D65" s="99" t="s">
        <v>55</v>
      </c>
      <c r="E65" s="100">
        <f>E13+E16+E19+E25+E33+E36+E39+E45+E52+E59+E42+E49+E56</f>
        <v>27371.510000000002</v>
      </c>
      <c r="F65" s="100">
        <f t="shared" ref="F65:P65" si="32">F13+F16+F19+F25+F33+F36+F39+F45+F52+F59+F42+F49+F56</f>
        <v>27371.510000000002</v>
      </c>
      <c r="G65" s="100">
        <f t="shared" si="32"/>
        <v>13617.42</v>
      </c>
      <c r="H65" s="100">
        <f t="shared" si="32"/>
        <v>3170.54</v>
      </c>
      <c r="I65" s="100">
        <f t="shared" si="32"/>
        <v>0</v>
      </c>
      <c r="J65" s="153">
        <f t="shared" si="32"/>
        <v>12769.776030000001</v>
      </c>
      <c r="K65" s="153">
        <f t="shared" si="32"/>
        <v>1430.6580299999998</v>
      </c>
      <c r="L65" s="100">
        <f t="shared" si="32"/>
        <v>41.69</v>
      </c>
      <c r="M65" s="100">
        <f t="shared" si="32"/>
        <v>0</v>
      </c>
      <c r="N65" s="100">
        <f t="shared" si="32"/>
        <v>11339.118</v>
      </c>
      <c r="O65" s="100">
        <f t="shared" si="32"/>
        <v>10708.688</v>
      </c>
      <c r="P65" s="153">
        <f t="shared" si="32"/>
        <v>40141.286030000003</v>
      </c>
    </row>
    <row r="66" spans="1:16" ht="3" customHeight="1" x14ac:dyDescent="0.25">
      <c r="A66" s="4"/>
      <c r="B66" s="4"/>
      <c r="C66" s="4"/>
      <c r="D66" s="17"/>
      <c r="E66" s="31"/>
      <c r="F66" s="31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ht="22.5" hidden="1" x14ac:dyDescent="0.25">
      <c r="B67" s="4">
        <v>250302</v>
      </c>
      <c r="C67" s="4"/>
      <c r="D67" s="17" t="s">
        <v>56</v>
      </c>
      <c r="E67" s="31" t="e">
        <f>#REF!</f>
        <v>#REF!</v>
      </c>
      <c r="F67" s="31"/>
      <c r="G67" s="4" t="e">
        <f>#REF!</f>
        <v>#REF!</v>
      </c>
      <c r="H67" s="4" t="e">
        <f>#REF!</f>
        <v>#REF!</v>
      </c>
      <c r="I67" s="4"/>
      <c r="J67" s="4" t="e">
        <f>#REF!</f>
        <v>#REF!</v>
      </c>
      <c r="K67" s="4" t="e">
        <f>#REF!</f>
        <v>#REF!</v>
      </c>
      <c r="L67" s="4" t="e">
        <f>#REF!</f>
        <v>#REF!</v>
      </c>
      <c r="M67" s="4" t="e">
        <f>#REF!</f>
        <v>#REF!</v>
      </c>
      <c r="N67" s="4" t="e">
        <f>#REF!</f>
        <v>#REF!</v>
      </c>
      <c r="O67" s="4" t="e">
        <f>#REF!</f>
        <v>#REF!</v>
      </c>
      <c r="P67" s="31" t="e">
        <f>#REF!</f>
        <v>#REF!</v>
      </c>
    </row>
    <row r="68" spans="1:16" ht="3" hidden="1" customHeight="1" x14ac:dyDescent="0.25">
      <c r="B68" s="4"/>
      <c r="C68" s="4"/>
      <c r="D68" s="17"/>
      <c r="E68" s="31"/>
      <c r="F68" s="31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s="6" customFormat="1" ht="14.25" hidden="1" x14ac:dyDescent="0.25">
      <c r="B69" s="5"/>
      <c r="C69" s="5"/>
      <c r="D69" s="16" t="s">
        <v>57</v>
      </c>
      <c r="E69" s="32" t="e">
        <f>E65+E67</f>
        <v>#REF!</v>
      </c>
      <c r="F69" s="32"/>
      <c r="G69" s="32" t="e">
        <f t="shared" ref="G69:O69" si="33">G65+G67</f>
        <v>#REF!</v>
      </c>
      <c r="H69" s="5" t="e">
        <f t="shared" si="33"/>
        <v>#REF!</v>
      </c>
      <c r="I69" s="5"/>
      <c r="J69" s="32" t="e">
        <f t="shared" si="33"/>
        <v>#REF!</v>
      </c>
      <c r="K69" s="32" t="e">
        <f t="shared" si="33"/>
        <v>#REF!</v>
      </c>
      <c r="L69" s="5" t="e">
        <f t="shared" si="33"/>
        <v>#REF!</v>
      </c>
      <c r="M69" s="32" t="e">
        <f t="shared" si="33"/>
        <v>#REF!</v>
      </c>
      <c r="N69" s="32" t="e">
        <f t="shared" si="33"/>
        <v>#REF!</v>
      </c>
      <c r="O69" s="32" t="e">
        <f t="shared" si="33"/>
        <v>#REF!</v>
      </c>
      <c r="P69" s="32" t="e">
        <f>P65+P67</f>
        <v>#REF!</v>
      </c>
    </row>
    <row r="70" spans="1:16" s="6" customFormat="1" ht="14.25" x14ac:dyDescent="0.25">
      <c r="B70" s="48"/>
      <c r="C70" s="48"/>
      <c r="D70" s="84"/>
      <c r="E70" s="49"/>
      <c r="F70" s="49"/>
      <c r="G70" s="49"/>
      <c r="H70" s="48"/>
      <c r="I70" s="48"/>
      <c r="J70" s="49"/>
      <c r="K70" s="49"/>
      <c r="L70" s="48"/>
      <c r="M70" s="49"/>
      <c r="N70" s="49"/>
      <c r="O70" s="49"/>
      <c r="P70" s="49"/>
    </row>
    <row r="71" spans="1:16" s="6" customFormat="1" ht="14.25" x14ac:dyDescent="0.25">
      <c r="A71" s="202" t="s">
        <v>144</v>
      </c>
      <c r="B71" s="202"/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2"/>
      <c r="O71" s="202"/>
      <c r="P71" s="202"/>
    </row>
    <row r="72" spans="1:16" ht="13.5" customHeight="1" x14ac:dyDescent="0.25">
      <c r="A72" s="202" t="s">
        <v>143</v>
      </c>
      <c r="B72" s="202"/>
      <c r="C72" s="202"/>
      <c r="D72" s="202"/>
      <c r="E72" s="202"/>
      <c r="F72" s="202"/>
      <c r="G72" s="202"/>
      <c r="H72" s="202"/>
      <c r="I72" s="202"/>
      <c r="J72" s="202"/>
      <c r="K72" s="202"/>
      <c r="L72" s="202"/>
      <c r="M72" s="202"/>
      <c r="N72" s="202"/>
      <c r="O72" s="202"/>
      <c r="P72" s="202"/>
    </row>
    <row r="73" spans="1:16" x14ac:dyDescent="0.25">
      <c r="D73" s="10"/>
    </row>
    <row r="74" spans="1:16" s="30" customFormat="1" ht="17.25" customHeight="1" x14ac:dyDescent="0.25">
      <c r="A74" s="185" t="s">
        <v>164</v>
      </c>
      <c r="B74" s="185"/>
      <c r="C74" s="185"/>
      <c r="D74" s="185"/>
      <c r="E74" s="185"/>
      <c r="F74" s="185"/>
      <c r="G74" s="185"/>
      <c r="H74" s="185"/>
      <c r="I74" s="185"/>
      <c r="J74" s="185"/>
      <c r="K74" s="200"/>
      <c r="L74" s="200"/>
      <c r="M74" s="200"/>
    </row>
    <row r="75" spans="1:16" x14ac:dyDescent="0.25">
      <c r="D75" s="10"/>
      <c r="H75" s="50"/>
      <c r="I75" s="50"/>
      <c r="J75" s="50"/>
      <c r="K75" s="50"/>
      <c r="L75" s="50"/>
      <c r="M75" s="50"/>
    </row>
    <row r="76" spans="1:16" x14ac:dyDescent="0.25">
      <c r="D76" s="10"/>
    </row>
    <row r="77" spans="1:16" x14ac:dyDescent="0.25">
      <c r="D77" s="10"/>
    </row>
    <row r="78" spans="1:16" x14ac:dyDescent="0.25">
      <c r="D78" s="10"/>
    </row>
    <row r="79" spans="1:16" x14ac:dyDescent="0.25">
      <c r="D79" s="10"/>
    </row>
    <row r="80" spans="1:16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</sheetData>
  <mergeCells count="29">
    <mergeCell ref="K74:M74"/>
    <mergeCell ref="D9:D12"/>
    <mergeCell ref="E10:E12"/>
    <mergeCell ref="G10:H10"/>
    <mergeCell ref="G11:G12"/>
    <mergeCell ref="H11:H12"/>
    <mergeCell ref="I10:I12"/>
    <mergeCell ref="F10:F12"/>
    <mergeCell ref="E9:I9"/>
    <mergeCell ref="A71:P71"/>
    <mergeCell ref="A72:P72"/>
    <mergeCell ref="A74:J74"/>
    <mergeCell ref="A9:A12"/>
    <mergeCell ref="C9:C12"/>
    <mergeCell ref="O11:O12"/>
    <mergeCell ref="P9:P12"/>
    <mergeCell ref="N1:P1"/>
    <mergeCell ref="B5:P5"/>
    <mergeCell ref="B6:P6"/>
    <mergeCell ref="M2:P2"/>
    <mergeCell ref="M3:P3"/>
    <mergeCell ref="B9:B12"/>
    <mergeCell ref="J9:O9"/>
    <mergeCell ref="J10:J12"/>
    <mergeCell ref="K10:K12"/>
    <mergeCell ref="L10:M10"/>
    <mergeCell ref="L11:L12"/>
    <mergeCell ref="M11:M12"/>
    <mergeCell ref="N10:N12"/>
  </mergeCells>
  <pageMargins left="0" right="0" top="0.39370078740157483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G24" sqref="G24"/>
    </sheetView>
  </sheetViews>
  <sheetFormatPr defaultRowHeight="13.5" x14ac:dyDescent="0.25"/>
  <cols>
    <col min="1" max="1" width="11.28515625" style="18" customWidth="1"/>
    <col min="2" max="2" width="31" style="18" customWidth="1"/>
    <col min="3" max="3" width="10.42578125" style="18" customWidth="1"/>
    <col min="4" max="4" width="5.5703125" style="18" customWidth="1"/>
    <col min="5" max="5" width="16.85546875" style="18" customWidth="1"/>
    <col min="6" max="6" width="5.5703125" style="18" customWidth="1"/>
    <col min="7" max="7" width="8.85546875" style="18" customWidth="1"/>
    <col min="8" max="8" width="10.42578125" style="18" customWidth="1"/>
    <col min="9" max="16384" width="9.140625" style="18"/>
  </cols>
  <sheetData>
    <row r="1" spans="1:9" ht="13.5" customHeight="1" x14ac:dyDescent="0.25">
      <c r="F1" s="175" t="s">
        <v>65</v>
      </c>
      <c r="G1" s="175"/>
      <c r="H1" s="175"/>
    </row>
    <row r="2" spans="1:9" ht="13.5" customHeight="1" x14ac:dyDescent="0.25">
      <c r="F2" s="176" t="s">
        <v>291</v>
      </c>
      <c r="G2" s="176"/>
      <c r="H2" s="176"/>
      <c r="I2" s="85"/>
    </row>
    <row r="3" spans="1:9" ht="13.5" customHeight="1" x14ac:dyDescent="0.25">
      <c r="F3" s="176" t="s">
        <v>290</v>
      </c>
      <c r="G3" s="176"/>
      <c r="H3" s="176"/>
      <c r="I3" s="85"/>
    </row>
    <row r="8" spans="1:9" ht="15" x14ac:dyDescent="0.25">
      <c r="A8" s="208" t="s">
        <v>132</v>
      </c>
      <c r="B8" s="208"/>
      <c r="C8" s="208"/>
      <c r="D8" s="208"/>
      <c r="E8" s="208"/>
      <c r="F8" s="208"/>
      <c r="G8" s="208"/>
      <c r="H8" s="208"/>
    </row>
    <row r="9" spans="1:9" ht="15" x14ac:dyDescent="0.25">
      <c r="A9" s="208" t="s">
        <v>163</v>
      </c>
      <c r="B9" s="208"/>
      <c r="C9" s="208"/>
      <c r="D9" s="208"/>
      <c r="E9" s="208"/>
      <c r="F9" s="208"/>
      <c r="G9" s="208"/>
      <c r="H9" s="208"/>
    </row>
    <row r="10" spans="1:9" ht="15" x14ac:dyDescent="0.25">
      <c r="A10" s="208"/>
      <c r="B10" s="208"/>
      <c r="C10" s="208"/>
      <c r="D10" s="208"/>
      <c r="E10" s="208"/>
      <c r="F10" s="208"/>
      <c r="G10" s="208"/>
      <c r="H10" s="208"/>
    </row>
    <row r="12" spans="1:9" ht="14.25" customHeight="1" x14ac:dyDescent="0.25"/>
    <row r="13" spans="1:9" ht="13.5" customHeight="1" x14ac:dyDescent="0.25">
      <c r="A13" s="209" t="s">
        <v>63</v>
      </c>
      <c r="B13" s="207" t="s">
        <v>129</v>
      </c>
      <c r="C13" s="203" t="s">
        <v>133</v>
      </c>
      <c r="D13" s="204"/>
      <c r="E13" s="207" t="s">
        <v>134</v>
      </c>
      <c r="F13" s="207"/>
      <c r="G13" s="207"/>
      <c r="H13" s="207"/>
    </row>
    <row r="14" spans="1:9" ht="47.25" customHeight="1" x14ac:dyDescent="0.25">
      <c r="A14" s="209"/>
      <c r="B14" s="207"/>
      <c r="C14" s="205"/>
      <c r="D14" s="206"/>
      <c r="E14" s="207" t="s">
        <v>130</v>
      </c>
      <c r="F14" s="207"/>
      <c r="G14" s="207" t="s">
        <v>131</v>
      </c>
      <c r="H14" s="207"/>
    </row>
    <row r="15" spans="1:9" ht="114.75" customHeight="1" thickBot="1" x14ac:dyDescent="0.3">
      <c r="A15" s="210"/>
      <c r="B15" s="211"/>
      <c r="C15" s="174" t="s">
        <v>297</v>
      </c>
      <c r="D15" s="24" t="s">
        <v>64</v>
      </c>
      <c r="E15" s="80" t="s">
        <v>135</v>
      </c>
      <c r="F15" s="80"/>
      <c r="G15" s="80"/>
      <c r="H15" s="81"/>
    </row>
    <row r="16" spans="1:9" s="19" customFormat="1" ht="15" thickTop="1" thickBot="1" x14ac:dyDescent="0.3">
      <c r="A16" s="25">
        <v>1</v>
      </c>
      <c r="B16" s="26">
        <v>2</v>
      </c>
      <c r="C16" s="26">
        <v>3</v>
      </c>
      <c r="D16" s="26">
        <v>4</v>
      </c>
      <c r="E16" s="26">
        <v>5</v>
      </c>
      <c r="F16" s="26">
        <v>6</v>
      </c>
      <c r="G16" s="26">
        <v>7</v>
      </c>
      <c r="H16" s="26">
        <v>8</v>
      </c>
    </row>
    <row r="17" spans="1:8" ht="16.5" customHeight="1" thickTop="1" x14ac:dyDescent="0.25">
      <c r="A17" s="22">
        <v>12313401000</v>
      </c>
      <c r="B17" s="23" t="s">
        <v>136</v>
      </c>
      <c r="C17" s="34"/>
      <c r="D17" s="23"/>
      <c r="E17" s="34">
        <v>51.71</v>
      </c>
      <c r="F17" s="23"/>
      <c r="G17" s="34"/>
      <c r="H17" s="23"/>
    </row>
    <row r="18" spans="1:8" x14ac:dyDescent="0.25">
      <c r="A18" s="21">
        <v>12313200000</v>
      </c>
      <c r="B18" s="23" t="s">
        <v>295</v>
      </c>
      <c r="C18" s="31">
        <v>500</v>
      </c>
      <c r="D18" s="20"/>
      <c r="E18" s="20"/>
      <c r="F18" s="20"/>
      <c r="G18" s="31"/>
      <c r="H18" s="20"/>
    </row>
    <row r="19" spans="1:8" x14ac:dyDescent="0.25">
      <c r="A19" s="21"/>
      <c r="B19" s="20"/>
      <c r="C19" s="20"/>
      <c r="D19" s="20"/>
      <c r="E19" s="20"/>
      <c r="F19" s="20"/>
      <c r="G19" s="20"/>
      <c r="H19" s="20"/>
    </row>
    <row r="20" spans="1:8" s="29" customFormat="1" ht="15" thickBot="1" x14ac:dyDescent="0.3">
      <c r="A20" s="27"/>
      <c r="B20" s="28" t="s">
        <v>33</v>
      </c>
      <c r="C20" s="35">
        <f>C17+C18</f>
        <v>500</v>
      </c>
      <c r="D20" s="35">
        <f t="shared" ref="D20" si="0">D17</f>
        <v>0</v>
      </c>
      <c r="E20" s="35">
        <f>E17</f>
        <v>51.71</v>
      </c>
      <c r="F20" s="28">
        <f>F17</f>
        <v>0</v>
      </c>
      <c r="G20" s="35">
        <f>G18</f>
        <v>0</v>
      </c>
      <c r="H20" s="28"/>
    </row>
    <row r="24" spans="1:8" s="30" customFormat="1" ht="17.25" customHeight="1" x14ac:dyDescent="0.25">
      <c r="A24" s="185" t="s">
        <v>164</v>
      </c>
      <c r="B24" s="185"/>
      <c r="C24" s="185"/>
      <c r="D24" s="185"/>
      <c r="E24" s="185"/>
      <c r="F24" s="185"/>
      <c r="G24" s="82"/>
      <c r="H24" s="82"/>
    </row>
  </sheetData>
  <mergeCells count="13">
    <mergeCell ref="A10:H10"/>
    <mergeCell ref="A13:A15"/>
    <mergeCell ref="B13:B15"/>
    <mergeCell ref="F1:H1"/>
    <mergeCell ref="F2:H2"/>
    <mergeCell ref="F3:H3"/>
    <mergeCell ref="A8:H8"/>
    <mergeCell ref="A9:H9"/>
    <mergeCell ref="A24:F24"/>
    <mergeCell ref="C13:D14"/>
    <mergeCell ref="E13:H13"/>
    <mergeCell ref="E14:F14"/>
    <mergeCell ref="G14:H14"/>
  </mergeCells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tabSelected="1" workbookViewId="0">
      <selection activeCell="A88" sqref="A88:XFD90"/>
    </sheetView>
  </sheetViews>
  <sheetFormatPr defaultRowHeight="13.5" x14ac:dyDescent="0.25"/>
  <cols>
    <col min="1" max="1" width="9.140625" style="3"/>
    <col min="2" max="3" width="13" style="3" customWidth="1"/>
    <col min="4" max="4" width="18.42578125" style="3" customWidth="1"/>
    <col min="5" max="5" width="56.7109375" style="3" customWidth="1"/>
    <col min="6" max="6" width="8" style="154" customWidth="1"/>
    <col min="7" max="7" width="6.85546875" style="3" customWidth="1"/>
    <col min="8" max="8" width="8.28515625" style="3" customWidth="1"/>
    <col min="9" max="9" width="8.140625" style="3" customWidth="1"/>
    <col min="10" max="16384" width="9.140625" style="3"/>
  </cols>
  <sheetData>
    <row r="1" spans="1:9" ht="13.5" customHeight="1" x14ac:dyDescent="0.25">
      <c r="F1" s="176" t="s">
        <v>66</v>
      </c>
      <c r="G1" s="176"/>
      <c r="H1" s="176"/>
      <c r="I1" s="85"/>
    </row>
    <row r="2" spans="1:9" ht="13.5" customHeight="1" x14ac:dyDescent="0.25">
      <c r="F2" s="176" t="s">
        <v>289</v>
      </c>
      <c r="G2" s="176"/>
      <c r="H2" s="176"/>
      <c r="I2" s="176"/>
    </row>
    <row r="3" spans="1:9" ht="13.5" customHeight="1" x14ac:dyDescent="0.25">
      <c r="F3" s="176" t="s">
        <v>290</v>
      </c>
      <c r="G3" s="176"/>
      <c r="H3" s="176"/>
      <c r="I3" s="176"/>
    </row>
    <row r="4" spans="1:9" ht="5.25" customHeight="1" x14ac:dyDescent="0.25"/>
    <row r="5" spans="1:9" ht="15" customHeight="1" x14ac:dyDescent="0.25">
      <c r="B5" s="184" t="s">
        <v>227</v>
      </c>
      <c r="C5" s="184"/>
      <c r="D5" s="184"/>
      <c r="E5" s="184"/>
      <c r="F5" s="184"/>
      <c r="G5" s="184"/>
      <c r="H5" s="184"/>
      <c r="I5" s="184"/>
    </row>
    <row r="6" spans="1:9" ht="5.25" customHeight="1" x14ac:dyDescent="0.25"/>
    <row r="7" spans="1:9" ht="15" customHeight="1" x14ac:dyDescent="0.25">
      <c r="H7" s="220" t="s">
        <v>78</v>
      </c>
      <c r="I7" s="220"/>
    </row>
    <row r="8" spans="1:9" s="10" customFormat="1" ht="26.25" customHeight="1" x14ac:dyDescent="0.25">
      <c r="A8" s="221" t="s">
        <v>142</v>
      </c>
      <c r="B8" s="212" t="s">
        <v>141</v>
      </c>
      <c r="C8" s="212" t="s">
        <v>123</v>
      </c>
      <c r="D8" s="212" t="s">
        <v>140</v>
      </c>
      <c r="E8" s="221" t="s">
        <v>68</v>
      </c>
      <c r="F8" s="222" t="s">
        <v>139</v>
      </c>
      <c r="G8" s="215" t="s">
        <v>67</v>
      </c>
      <c r="H8" s="215" t="s">
        <v>138</v>
      </c>
      <c r="I8" s="215" t="s">
        <v>137</v>
      </c>
    </row>
    <row r="9" spans="1:9" s="10" customFormat="1" ht="18.75" customHeight="1" x14ac:dyDescent="0.25">
      <c r="A9" s="221"/>
      <c r="B9" s="213"/>
      <c r="C9" s="213"/>
      <c r="D9" s="213"/>
      <c r="E9" s="221"/>
      <c r="F9" s="222"/>
      <c r="G9" s="215"/>
      <c r="H9" s="215"/>
      <c r="I9" s="215"/>
    </row>
    <row r="10" spans="1:9" s="10" customFormat="1" ht="58.5" customHeight="1" x14ac:dyDescent="0.25">
      <c r="A10" s="221"/>
      <c r="B10" s="214"/>
      <c r="C10" s="214"/>
      <c r="D10" s="214"/>
      <c r="E10" s="221"/>
      <c r="F10" s="222"/>
      <c r="G10" s="215"/>
      <c r="H10" s="215"/>
      <c r="I10" s="215"/>
    </row>
    <row r="11" spans="1:9" s="6" customFormat="1" ht="14.25" x14ac:dyDescent="0.25">
      <c r="A11" s="5"/>
      <c r="B11" s="15" t="s">
        <v>62</v>
      </c>
      <c r="C11" s="16"/>
      <c r="D11" s="16"/>
      <c r="E11" s="5"/>
      <c r="F11" s="155">
        <f>F26+F71+F76+F47+F55+F87+F30+F88</f>
        <v>10708.688000000002</v>
      </c>
      <c r="G11" s="5"/>
      <c r="H11" s="5"/>
      <c r="I11" s="32">
        <f t="shared" ref="I11:I72" si="0">F11</f>
        <v>10708.688000000002</v>
      </c>
    </row>
    <row r="12" spans="1:9" ht="51" x14ac:dyDescent="0.25">
      <c r="A12" s="4"/>
      <c r="B12" s="86" t="s">
        <v>187</v>
      </c>
      <c r="C12" s="86" t="s">
        <v>125</v>
      </c>
      <c r="D12" s="37"/>
      <c r="E12" s="156" t="s">
        <v>191</v>
      </c>
      <c r="F12" s="157">
        <f>F13+F14</f>
        <v>21.130000000000003</v>
      </c>
      <c r="G12" s="7"/>
      <c r="H12" s="7"/>
      <c r="I12" s="38">
        <f t="shared" si="0"/>
        <v>21.130000000000003</v>
      </c>
    </row>
    <row r="13" spans="1:9" s="161" customFormat="1" ht="12.75" customHeight="1" x14ac:dyDescent="0.25">
      <c r="A13" s="53"/>
      <c r="B13" s="40" t="s">
        <v>71</v>
      </c>
      <c r="C13" s="95"/>
      <c r="D13" s="95"/>
      <c r="E13" s="158" t="s">
        <v>259</v>
      </c>
      <c r="F13" s="159">
        <v>13.23</v>
      </c>
      <c r="G13" s="53"/>
      <c r="H13" s="53"/>
      <c r="I13" s="160">
        <f t="shared" si="0"/>
        <v>13.23</v>
      </c>
    </row>
    <row r="14" spans="1:9" s="161" customFormat="1" ht="15" customHeight="1" x14ac:dyDescent="0.25">
      <c r="A14" s="53"/>
      <c r="B14" s="40" t="s">
        <v>71</v>
      </c>
      <c r="C14" s="95"/>
      <c r="D14" s="95"/>
      <c r="E14" s="158" t="s">
        <v>260</v>
      </c>
      <c r="F14" s="159">
        <v>7.9</v>
      </c>
      <c r="G14" s="53"/>
      <c r="H14" s="53"/>
      <c r="I14" s="160">
        <f t="shared" si="0"/>
        <v>7.9</v>
      </c>
    </row>
    <row r="15" spans="1:9" s="165" customFormat="1" ht="14.25" x14ac:dyDescent="0.25">
      <c r="A15" s="162"/>
      <c r="B15" s="52" t="s">
        <v>188</v>
      </c>
      <c r="C15" s="52" t="s">
        <v>148</v>
      </c>
      <c r="D15" s="163"/>
      <c r="E15" s="130" t="s">
        <v>230</v>
      </c>
      <c r="F15" s="164">
        <f>SUM(F16:F18)</f>
        <v>213.18</v>
      </c>
      <c r="G15" s="164"/>
      <c r="H15" s="164"/>
      <c r="I15" s="164">
        <f t="shared" ref="I15" si="1">SUM(I16:I18)</f>
        <v>213.18</v>
      </c>
    </row>
    <row r="16" spans="1:9" s="161" customFormat="1" ht="13.5" customHeight="1" x14ac:dyDescent="0.25">
      <c r="A16" s="53"/>
      <c r="B16" s="40" t="s">
        <v>71</v>
      </c>
      <c r="C16" s="95"/>
      <c r="D16" s="95"/>
      <c r="E16" s="4" t="s">
        <v>261</v>
      </c>
      <c r="F16" s="159">
        <v>192.62</v>
      </c>
      <c r="G16" s="53"/>
      <c r="H16" s="53"/>
      <c r="I16" s="160">
        <f>F16</f>
        <v>192.62</v>
      </c>
    </row>
    <row r="17" spans="1:10" s="161" customFormat="1" x14ac:dyDescent="0.25">
      <c r="A17" s="53"/>
      <c r="B17" s="40" t="s">
        <v>71</v>
      </c>
      <c r="C17" s="95"/>
      <c r="D17" s="95"/>
      <c r="E17" s="4" t="s">
        <v>219</v>
      </c>
      <c r="F17" s="159">
        <v>11.41</v>
      </c>
      <c r="G17" s="53"/>
      <c r="H17" s="53"/>
      <c r="I17" s="160">
        <f t="shared" ref="I17:I18" si="2">F17</f>
        <v>11.41</v>
      </c>
    </row>
    <row r="18" spans="1:10" s="161" customFormat="1" ht="13.5" customHeight="1" x14ac:dyDescent="0.25">
      <c r="A18" s="53"/>
      <c r="B18" s="40" t="s">
        <v>71</v>
      </c>
      <c r="C18" s="95"/>
      <c r="D18" s="95"/>
      <c r="E18" s="158" t="s">
        <v>262</v>
      </c>
      <c r="F18" s="159">
        <v>9.15</v>
      </c>
      <c r="G18" s="53"/>
      <c r="H18" s="53"/>
      <c r="I18" s="160">
        <f t="shared" si="2"/>
        <v>9.15</v>
      </c>
    </row>
    <row r="19" spans="1:10" ht="13.5" customHeight="1" x14ac:dyDescent="0.25">
      <c r="A19" s="4"/>
      <c r="B19" s="37">
        <v>4090</v>
      </c>
      <c r="C19" s="52" t="s">
        <v>151</v>
      </c>
      <c r="D19" s="17"/>
      <c r="E19" s="130" t="s">
        <v>49</v>
      </c>
      <c r="F19" s="157">
        <f>F21+F20</f>
        <v>42.7</v>
      </c>
      <c r="G19" s="7"/>
      <c r="H19" s="7"/>
      <c r="I19" s="38">
        <f t="shared" si="0"/>
        <v>42.7</v>
      </c>
    </row>
    <row r="20" spans="1:10" ht="14.25" x14ac:dyDescent="0.25">
      <c r="A20" s="4"/>
      <c r="B20" s="37">
        <v>3110</v>
      </c>
      <c r="C20" s="52"/>
      <c r="D20" s="17"/>
      <c r="E20" s="4" t="s">
        <v>263</v>
      </c>
      <c r="F20" s="166">
        <v>22.4</v>
      </c>
      <c r="G20" s="7"/>
      <c r="H20" s="7"/>
      <c r="I20" s="31">
        <f t="shared" si="0"/>
        <v>22.4</v>
      </c>
    </row>
    <row r="21" spans="1:10" s="6" customFormat="1" ht="14.25" customHeight="1" x14ac:dyDescent="0.25">
      <c r="A21" s="5"/>
      <c r="B21" s="40" t="s">
        <v>71</v>
      </c>
      <c r="C21" s="16"/>
      <c r="D21" s="16"/>
      <c r="E21" s="4" t="s">
        <v>264</v>
      </c>
      <c r="F21" s="166">
        <v>20.3</v>
      </c>
      <c r="G21" s="4"/>
      <c r="H21" s="4"/>
      <c r="I21" s="31">
        <f t="shared" si="0"/>
        <v>20.3</v>
      </c>
    </row>
    <row r="22" spans="1:10" ht="14.25" x14ac:dyDescent="0.25">
      <c r="A22" s="4"/>
      <c r="B22" s="37">
        <v>6060</v>
      </c>
      <c r="C22" s="86" t="s">
        <v>150</v>
      </c>
      <c r="D22" s="37"/>
      <c r="E22" s="37" t="s">
        <v>47</v>
      </c>
      <c r="F22" s="157">
        <f>SUM(F23:F25)</f>
        <v>412.69</v>
      </c>
      <c r="G22" s="7"/>
      <c r="H22" s="7"/>
      <c r="I22" s="38">
        <f t="shared" si="0"/>
        <v>412.69</v>
      </c>
    </row>
    <row r="23" spans="1:10" ht="14.25" customHeight="1" x14ac:dyDescent="0.25">
      <c r="A23" s="4"/>
      <c r="B23" s="167" t="s">
        <v>71</v>
      </c>
      <c r="C23" s="87"/>
      <c r="D23" s="9"/>
      <c r="E23" s="4" t="s">
        <v>265</v>
      </c>
      <c r="F23" s="166">
        <v>60</v>
      </c>
      <c r="G23" s="4"/>
      <c r="H23" s="4"/>
      <c r="I23" s="31">
        <f t="shared" si="0"/>
        <v>60</v>
      </c>
    </row>
    <row r="24" spans="1:10" x14ac:dyDescent="0.25">
      <c r="A24" s="4"/>
      <c r="B24" s="167" t="s">
        <v>71</v>
      </c>
      <c r="C24" s="87"/>
      <c r="D24" s="9"/>
      <c r="E24" s="4" t="s">
        <v>266</v>
      </c>
      <c r="F24" s="166">
        <v>295.5</v>
      </c>
      <c r="G24" s="4"/>
      <c r="H24" s="4"/>
      <c r="I24" s="31">
        <f t="shared" si="0"/>
        <v>295.5</v>
      </c>
    </row>
    <row r="25" spans="1:10" x14ac:dyDescent="0.25">
      <c r="A25" s="4"/>
      <c r="B25" s="76" t="s">
        <v>71</v>
      </c>
      <c r="C25" s="93"/>
      <c r="D25" s="94"/>
      <c r="E25" s="4" t="s">
        <v>219</v>
      </c>
      <c r="F25" s="166">
        <v>57.19</v>
      </c>
      <c r="G25" s="4"/>
      <c r="H25" s="4"/>
      <c r="I25" s="31">
        <f t="shared" si="0"/>
        <v>57.19</v>
      </c>
    </row>
    <row r="26" spans="1:10" s="6" customFormat="1" ht="14.25" x14ac:dyDescent="0.25">
      <c r="A26" s="5"/>
      <c r="B26" s="36"/>
      <c r="C26" s="88"/>
      <c r="D26" s="41"/>
      <c r="E26" s="5" t="s">
        <v>72</v>
      </c>
      <c r="F26" s="155">
        <f>F22+F12+F19+F15</f>
        <v>689.7</v>
      </c>
      <c r="G26" s="5"/>
      <c r="H26" s="5"/>
      <c r="I26" s="32">
        <f t="shared" si="0"/>
        <v>689.7</v>
      </c>
    </row>
    <row r="27" spans="1:10" s="6" customFormat="1" ht="4.5" customHeight="1" x14ac:dyDescent="0.25">
      <c r="A27" s="5"/>
      <c r="B27" s="36"/>
      <c r="C27" s="88"/>
      <c r="D27" s="41"/>
      <c r="E27" s="5"/>
      <c r="F27" s="155"/>
      <c r="G27" s="5"/>
      <c r="H27" s="5"/>
      <c r="I27" s="32"/>
    </row>
    <row r="28" spans="1:10" s="6" customFormat="1" ht="14.25" x14ac:dyDescent="0.25">
      <c r="A28" s="5"/>
      <c r="B28" s="37">
        <v>6310</v>
      </c>
      <c r="C28" s="86" t="s">
        <v>204</v>
      </c>
      <c r="D28" s="45"/>
      <c r="E28" s="7" t="s">
        <v>218</v>
      </c>
      <c r="F28" s="155">
        <f>F29</f>
        <v>470</v>
      </c>
      <c r="G28" s="5"/>
      <c r="H28" s="5"/>
      <c r="I28" s="32">
        <f>F28</f>
        <v>470</v>
      </c>
    </row>
    <row r="29" spans="1:10" x14ac:dyDescent="0.25">
      <c r="A29" s="4"/>
      <c r="B29" s="9">
        <v>3121</v>
      </c>
      <c r="C29" s="168"/>
      <c r="D29" s="169"/>
      <c r="E29" s="4" t="s">
        <v>267</v>
      </c>
      <c r="F29" s="166">
        <v>470</v>
      </c>
      <c r="G29" s="4"/>
      <c r="H29" s="4"/>
      <c r="I29" s="31">
        <f>F29</f>
        <v>470</v>
      </c>
    </row>
    <row r="30" spans="1:10" ht="14.25" x14ac:dyDescent="0.25">
      <c r="A30" s="4"/>
      <c r="B30" s="9"/>
      <c r="C30" s="168"/>
      <c r="D30" s="169"/>
      <c r="E30" s="5" t="s">
        <v>268</v>
      </c>
      <c r="F30" s="155">
        <f>F28</f>
        <v>470</v>
      </c>
      <c r="G30" s="5"/>
      <c r="H30" s="5"/>
      <c r="I30" s="32">
        <f>I28</f>
        <v>470</v>
      </c>
      <c r="J30" s="6"/>
    </row>
    <row r="31" spans="1:10" s="6" customFormat="1" ht="3.75" customHeight="1" x14ac:dyDescent="0.25">
      <c r="A31" s="5"/>
      <c r="B31" s="36"/>
      <c r="C31" s="88"/>
      <c r="D31" s="41"/>
      <c r="E31" s="5"/>
      <c r="F31" s="155"/>
      <c r="G31" s="5"/>
      <c r="H31" s="5"/>
      <c r="I31" s="32"/>
    </row>
    <row r="32" spans="1:10" s="39" customFormat="1" ht="18" customHeight="1" x14ac:dyDescent="0.25">
      <c r="A32" s="7"/>
      <c r="B32" s="37">
        <v>6310</v>
      </c>
      <c r="C32" s="86" t="s">
        <v>204</v>
      </c>
      <c r="D32" s="45"/>
      <c r="E32" s="7" t="s">
        <v>218</v>
      </c>
      <c r="F32" s="157">
        <f>F47</f>
        <v>3608.44</v>
      </c>
      <c r="G32" s="7"/>
      <c r="H32" s="7"/>
      <c r="I32" s="38">
        <f>F32</f>
        <v>3608.44</v>
      </c>
    </row>
    <row r="33" spans="1:9" x14ac:dyDescent="0.25">
      <c r="A33" s="4"/>
      <c r="B33" s="216">
        <v>3122</v>
      </c>
      <c r="C33" s="218"/>
      <c r="D33" s="73"/>
      <c r="E33" s="4" t="s">
        <v>217</v>
      </c>
      <c r="F33" s="166">
        <v>107.84</v>
      </c>
      <c r="G33" s="4"/>
      <c r="H33" s="4"/>
      <c r="I33" s="31">
        <f>F33</f>
        <v>107.84</v>
      </c>
    </row>
    <row r="34" spans="1:9" x14ac:dyDescent="0.25">
      <c r="A34" s="4"/>
      <c r="B34" s="217"/>
      <c r="C34" s="219"/>
      <c r="D34" s="74"/>
      <c r="E34" s="4" t="s">
        <v>269</v>
      </c>
      <c r="F34" s="166">
        <v>540</v>
      </c>
      <c r="G34" s="4"/>
      <c r="H34" s="4"/>
      <c r="I34" s="31">
        <f t="shared" ref="I34:I38" si="3">F34</f>
        <v>540</v>
      </c>
    </row>
    <row r="35" spans="1:9" ht="27" x14ac:dyDescent="0.25">
      <c r="A35" s="4"/>
      <c r="B35" s="217"/>
      <c r="C35" s="219"/>
      <c r="D35" s="74"/>
      <c r="E35" s="4" t="s">
        <v>270</v>
      </c>
      <c r="F35" s="166">
        <v>36</v>
      </c>
      <c r="G35" s="4"/>
      <c r="H35" s="4"/>
      <c r="I35" s="31">
        <f t="shared" si="3"/>
        <v>36</v>
      </c>
    </row>
    <row r="36" spans="1:9" ht="27" x14ac:dyDescent="0.25">
      <c r="A36" s="4"/>
      <c r="B36" s="217"/>
      <c r="C36" s="219"/>
      <c r="D36" s="74"/>
      <c r="E36" s="4" t="s">
        <v>271</v>
      </c>
      <c r="F36" s="166">
        <v>8.6</v>
      </c>
      <c r="G36" s="4"/>
      <c r="H36" s="4"/>
      <c r="I36" s="31">
        <f t="shared" si="3"/>
        <v>8.6</v>
      </c>
    </row>
    <row r="37" spans="1:9" x14ac:dyDescent="0.25">
      <c r="A37" s="4"/>
      <c r="B37" s="217"/>
      <c r="C37" s="219"/>
      <c r="D37" s="74"/>
      <c r="E37" s="4" t="s">
        <v>272</v>
      </c>
      <c r="F37" s="166">
        <v>460</v>
      </c>
      <c r="G37" s="4"/>
      <c r="H37" s="4"/>
      <c r="I37" s="31">
        <f t="shared" si="3"/>
        <v>460</v>
      </c>
    </row>
    <row r="38" spans="1:9" x14ac:dyDescent="0.25">
      <c r="A38" s="4"/>
      <c r="B38" s="217"/>
      <c r="C38" s="219"/>
      <c r="D38" s="74"/>
      <c r="E38" s="4" t="s">
        <v>273</v>
      </c>
      <c r="F38" s="166">
        <v>218</v>
      </c>
      <c r="G38" s="4"/>
      <c r="H38" s="4"/>
      <c r="I38" s="31">
        <f t="shared" si="3"/>
        <v>218</v>
      </c>
    </row>
    <row r="39" spans="1:9" ht="14.25" customHeight="1" x14ac:dyDescent="0.25">
      <c r="A39" s="4"/>
      <c r="B39" s="217"/>
      <c r="C39" s="219"/>
      <c r="D39" s="74"/>
      <c r="E39" s="4" t="s">
        <v>214</v>
      </c>
      <c r="F39" s="166">
        <v>237.5</v>
      </c>
      <c r="G39" s="4"/>
      <c r="H39" s="4"/>
      <c r="I39" s="31">
        <f>F39</f>
        <v>237.5</v>
      </c>
    </row>
    <row r="40" spans="1:9" ht="13.5" customHeight="1" x14ac:dyDescent="0.25">
      <c r="A40" s="4"/>
      <c r="B40" s="217"/>
      <c r="C40" s="219"/>
      <c r="D40" s="74"/>
      <c r="E40" s="4" t="s">
        <v>274</v>
      </c>
      <c r="F40" s="166">
        <v>38</v>
      </c>
      <c r="G40" s="4"/>
      <c r="H40" s="4"/>
      <c r="I40" s="31">
        <f>F40</f>
        <v>38</v>
      </c>
    </row>
    <row r="41" spans="1:9" x14ac:dyDescent="0.25">
      <c r="A41" s="4"/>
      <c r="B41" s="217"/>
      <c r="C41" s="219"/>
      <c r="D41" s="74"/>
      <c r="E41" s="4" t="s">
        <v>215</v>
      </c>
      <c r="F41" s="166">
        <v>1000</v>
      </c>
      <c r="G41" s="4"/>
      <c r="H41" s="4"/>
      <c r="I41" s="31">
        <f t="shared" ref="I41:I67" si="4">F41</f>
        <v>1000</v>
      </c>
    </row>
    <row r="42" spans="1:9" ht="15" customHeight="1" x14ac:dyDescent="0.25">
      <c r="A42" s="4"/>
      <c r="B42" s="217"/>
      <c r="C42" s="219"/>
      <c r="D42" s="74"/>
      <c r="E42" s="4" t="s">
        <v>275</v>
      </c>
      <c r="F42" s="166">
        <v>56.5</v>
      </c>
      <c r="G42" s="4"/>
      <c r="H42" s="4"/>
      <c r="I42" s="31">
        <f t="shared" si="4"/>
        <v>56.5</v>
      </c>
    </row>
    <row r="43" spans="1:9" ht="13.5" customHeight="1" x14ac:dyDescent="0.25">
      <c r="A43" s="4"/>
      <c r="B43" s="217"/>
      <c r="C43" s="219"/>
      <c r="D43" s="74"/>
      <c r="E43" s="4" t="s">
        <v>276</v>
      </c>
      <c r="F43" s="166">
        <v>186</v>
      </c>
      <c r="G43" s="4"/>
      <c r="H43" s="4"/>
      <c r="I43" s="31">
        <f t="shared" si="4"/>
        <v>186</v>
      </c>
    </row>
    <row r="44" spans="1:9" ht="12.75" customHeight="1" x14ac:dyDescent="0.25">
      <c r="A44" s="4"/>
      <c r="B44" s="217"/>
      <c r="C44" s="219"/>
      <c r="D44" s="74"/>
      <c r="E44" s="4" t="s">
        <v>277</v>
      </c>
      <c r="F44" s="166">
        <v>220</v>
      </c>
      <c r="G44" s="4"/>
      <c r="H44" s="4"/>
      <c r="I44" s="31">
        <f t="shared" si="4"/>
        <v>220</v>
      </c>
    </row>
    <row r="45" spans="1:9" x14ac:dyDescent="0.25">
      <c r="A45" s="4"/>
      <c r="B45" s="217"/>
      <c r="C45" s="219"/>
      <c r="D45" s="74"/>
      <c r="E45" s="4" t="s">
        <v>216</v>
      </c>
      <c r="F45" s="166">
        <v>500</v>
      </c>
      <c r="G45" s="4"/>
      <c r="H45" s="4"/>
      <c r="I45" s="31">
        <f t="shared" si="4"/>
        <v>500</v>
      </c>
    </row>
    <row r="46" spans="1:9" ht="4.5" customHeight="1" x14ac:dyDescent="0.25">
      <c r="A46" s="4"/>
      <c r="B46" s="47"/>
      <c r="C46" s="89"/>
      <c r="D46" s="75"/>
      <c r="E46" s="4"/>
      <c r="F46" s="166"/>
      <c r="G46" s="4"/>
      <c r="H46" s="4"/>
      <c r="I46" s="31"/>
    </row>
    <row r="47" spans="1:9" s="6" customFormat="1" ht="14.25" x14ac:dyDescent="0.25">
      <c r="A47" s="5"/>
      <c r="B47" s="36"/>
      <c r="C47" s="90"/>
      <c r="D47" s="44"/>
      <c r="E47" s="5" t="s">
        <v>73</v>
      </c>
      <c r="F47" s="155">
        <f>SUM(F33:F45)</f>
        <v>3608.44</v>
      </c>
      <c r="G47" s="5"/>
      <c r="H47" s="5"/>
      <c r="I47" s="32">
        <f t="shared" si="4"/>
        <v>3608.44</v>
      </c>
    </row>
    <row r="48" spans="1:9" s="39" customFormat="1" ht="14.25" hidden="1" x14ac:dyDescent="0.25">
      <c r="A48" s="7"/>
      <c r="B48" s="37">
        <v>6021</v>
      </c>
      <c r="C48" s="86" t="s">
        <v>184</v>
      </c>
      <c r="D48" s="45"/>
      <c r="E48" s="37" t="s">
        <v>222</v>
      </c>
      <c r="F48" s="157">
        <f>F49</f>
        <v>0</v>
      </c>
      <c r="G48" s="7"/>
      <c r="H48" s="7"/>
      <c r="I48" s="38">
        <f>F48</f>
        <v>0</v>
      </c>
    </row>
    <row r="49" spans="1:9" s="6" customFormat="1" ht="27" hidden="1" x14ac:dyDescent="0.25">
      <c r="A49" s="5"/>
      <c r="B49" s="36">
        <v>3131</v>
      </c>
      <c r="C49" s="90"/>
      <c r="D49" s="44"/>
      <c r="E49" s="4" t="s">
        <v>173</v>
      </c>
      <c r="F49" s="155"/>
      <c r="G49" s="5"/>
      <c r="H49" s="5"/>
      <c r="I49" s="32">
        <f t="shared" ref="I49:I55" si="5">F49</f>
        <v>0</v>
      </c>
    </row>
    <row r="50" spans="1:9" s="39" customFormat="1" ht="22.5" hidden="1" x14ac:dyDescent="0.25">
      <c r="A50" s="7"/>
      <c r="B50" s="37">
        <v>6022</v>
      </c>
      <c r="C50" s="86" t="s">
        <v>184</v>
      </c>
      <c r="D50" s="45"/>
      <c r="E50" s="37" t="s">
        <v>177</v>
      </c>
      <c r="F50" s="157">
        <f>F51</f>
        <v>0</v>
      </c>
      <c r="G50" s="7"/>
      <c r="H50" s="7"/>
      <c r="I50" s="38">
        <f t="shared" si="5"/>
        <v>0</v>
      </c>
    </row>
    <row r="51" spans="1:9" s="6" customFormat="1" ht="27" hidden="1" x14ac:dyDescent="0.25">
      <c r="A51" s="5"/>
      <c r="B51" s="36">
        <v>3131</v>
      </c>
      <c r="C51" s="90"/>
      <c r="D51" s="44"/>
      <c r="E51" s="4" t="s">
        <v>172</v>
      </c>
      <c r="F51" s="155"/>
      <c r="G51" s="5"/>
      <c r="H51" s="5"/>
      <c r="I51" s="32">
        <f t="shared" si="5"/>
        <v>0</v>
      </c>
    </row>
    <row r="52" spans="1:9" s="39" customFormat="1" ht="15.75" customHeight="1" x14ac:dyDescent="0.25">
      <c r="A52" s="7"/>
      <c r="B52" s="37">
        <v>7810</v>
      </c>
      <c r="C52" s="86" t="s">
        <v>223</v>
      </c>
      <c r="D52" s="45"/>
      <c r="E52" s="37" t="s">
        <v>224</v>
      </c>
      <c r="F52" s="157">
        <f>F53+F54</f>
        <v>544.6</v>
      </c>
      <c r="G52" s="7"/>
      <c r="H52" s="7"/>
      <c r="I52" s="38">
        <f t="shared" si="5"/>
        <v>544.6</v>
      </c>
    </row>
    <row r="53" spans="1:9" s="6" customFormat="1" ht="15.75" customHeight="1" x14ac:dyDescent="0.25">
      <c r="A53" s="5"/>
      <c r="B53" s="36">
        <v>3131</v>
      </c>
      <c r="C53" s="90"/>
      <c r="D53" s="44"/>
      <c r="E53" s="4" t="s">
        <v>180</v>
      </c>
      <c r="F53" s="166">
        <v>300</v>
      </c>
      <c r="G53" s="4"/>
      <c r="H53" s="4"/>
      <c r="I53" s="31">
        <f>F53</f>
        <v>300</v>
      </c>
    </row>
    <row r="54" spans="1:9" s="6" customFormat="1" ht="17.25" customHeight="1" x14ac:dyDescent="0.25">
      <c r="A54" s="5"/>
      <c r="B54" s="36">
        <v>3131</v>
      </c>
      <c r="C54" s="90"/>
      <c r="D54" s="44"/>
      <c r="E54" s="4" t="s">
        <v>278</v>
      </c>
      <c r="F54" s="166">
        <v>244.6</v>
      </c>
      <c r="G54" s="4"/>
      <c r="H54" s="4"/>
      <c r="I54" s="31">
        <f>F54</f>
        <v>244.6</v>
      </c>
    </row>
    <row r="55" spans="1:9" s="6" customFormat="1" ht="14.25" customHeight="1" x14ac:dyDescent="0.25">
      <c r="A55" s="5"/>
      <c r="B55" s="36"/>
      <c r="C55" s="90"/>
      <c r="D55" s="44"/>
      <c r="E55" s="5" t="s">
        <v>171</v>
      </c>
      <c r="F55" s="155">
        <f>F48+F50+F52</f>
        <v>544.6</v>
      </c>
      <c r="G55" s="5"/>
      <c r="H55" s="5"/>
      <c r="I55" s="32">
        <f t="shared" si="5"/>
        <v>544.6</v>
      </c>
    </row>
    <row r="56" spans="1:9" s="6" customFormat="1" ht="4.5" customHeight="1" x14ac:dyDescent="0.25">
      <c r="A56" s="5"/>
      <c r="B56" s="36"/>
      <c r="C56" s="91"/>
      <c r="D56" s="83"/>
      <c r="E56" s="43"/>
      <c r="F56" s="155"/>
      <c r="G56" s="5"/>
      <c r="H56" s="5"/>
      <c r="I56" s="32"/>
    </row>
    <row r="57" spans="1:9" ht="14.25" customHeight="1" x14ac:dyDescent="0.25">
      <c r="A57" s="4"/>
      <c r="B57" s="37">
        <v>6060</v>
      </c>
      <c r="C57" s="86" t="s">
        <v>150</v>
      </c>
      <c r="D57" s="37"/>
      <c r="E57" s="37" t="s">
        <v>47</v>
      </c>
      <c r="F57" s="157">
        <f>SUM(F58:F61)</f>
        <v>1134.4000000000001</v>
      </c>
      <c r="G57" s="7"/>
      <c r="H57" s="7"/>
      <c r="I57" s="38">
        <f t="shared" si="4"/>
        <v>1134.4000000000001</v>
      </c>
    </row>
    <row r="58" spans="1:9" ht="14.25" customHeight="1" x14ac:dyDescent="0.25">
      <c r="A58" s="4"/>
      <c r="B58" s="9">
        <v>3132</v>
      </c>
      <c r="C58" s="87"/>
      <c r="D58" s="9"/>
      <c r="E58" s="4" t="s">
        <v>181</v>
      </c>
      <c r="F58" s="166">
        <v>680</v>
      </c>
      <c r="G58" s="4"/>
      <c r="H58" s="4"/>
      <c r="I58" s="31">
        <f t="shared" si="4"/>
        <v>680</v>
      </c>
    </row>
    <row r="59" spans="1:9" ht="14.25" customHeight="1" x14ac:dyDescent="0.25">
      <c r="A59" s="4"/>
      <c r="B59" s="9">
        <v>3132</v>
      </c>
      <c r="C59" s="87"/>
      <c r="D59" s="9"/>
      <c r="E59" s="4" t="s">
        <v>220</v>
      </c>
      <c r="F59" s="166">
        <v>100</v>
      </c>
      <c r="G59" s="4"/>
      <c r="H59" s="4"/>
      <c r="I59" s="31">
        <f t="shared" si="4"/>
        <v>100</v>
      </c>
    </row>
    <row r="60" spans="1:9" ht="14.25" customHeight="1" x14ac:dyDescent="0.25">
      <c r="A60" s="4"/>
      <c r="B60" s="9">
        <v>3132</v>
      </c>
      <c r="C60" s="87"/>
      <c r="D60" s="9"/>
      <c r="E60" s="4" t="s">
        <v>279</v>
      </c>
      <c r="F60" s="166">
        <v>98</v>
      </c>
      <c r="G60" s="4"/>
      <c r="H60" s="4"/>
      <c r="I60" s="31">
        <f t="shared" si="4"/>
        <v>98</v>
      </c>
    </row>
    <row r="61" spans="1:9" ht="16.5" customHeight="1" x14ac:dyDescent="0.25">
      <c r="A61" s="4"/>
      <c r="B61" s="9">
        <v>3132</v>
      </c>
      <c r="C61" s="87"/>
      <c r="D61" s="46"/>
      <c r="E61" s="4" t="s">
        <v>174</v>
      </c>
      <c r="F61" s="166">
        <v>256.39999999999998</v>
      </c>
      <c r="G61" s="4"/>
      <c r="H61" s="4"/>
      <c r="I61" s="31">
        <f t="shared" si="4"/>
        <v>256.39999999999998</v>
      </c>
    </row>
    <row r="62" spans="1:9" ht="13.5" customHeight="1" x14ac:dyDescent="0.25">
      <c r="A62" s="4"/>
      <c r="B62" s="86" t="s">
        <v>187</v>
      </c>
      <c r="C62" s="86" t="s">
        <v>125</v>
      </c>
      <c r="D62" s="37"/>
      <c r="E62" s="156" t="s">
        <v>191</v>
      </c>
      <c r="F62" s="157">
        <f>F63</f>
        <v>4.5</v>
      </c>
      <c r="G62" s="7"/>
      <c r="H62" s="7"/>
      <c r="I62" s="38">
        <f>I63</f>
        <v>4.5</v>
      </c>
    </row>
    <row r="63" spans="1:9" ht="15.75" customHeight="1" x14ac:dyDescent="0.25">
      <c r="A63" s="4"/>
      <c r="B63" s="9"/>
      <c r="C63" s="87"/>
      <c r="D63" s="46"/>
      <c r="E63" s="4" t="s">
        <v>280</v>
      </c>
      <c r="F63" s="166">
        <v>4.5</v>
      </c>
      <c r="G63" s="4"/>
      <c r="H63" s="4"/>
      <c r="I63" s="31">
        <f>F63</f>
        <v>4.5</v>
      </c>
    </row>
    <row r="64" spans="1:9" s="39" customFormat="1" ht="13.5" customHeight="1" x14ac:dyDescent="0.25">
      <c r="A64" s="7"/>
      <c r="B64" s="37">
        <v>1010</v>
      </c>
      <c r="C64" s="86"/>
      <c r="D64" s="45"/>
      <c r="E64" s="7" t="s">
        <v>281</v>
      </c>
      <c r="F64" s="157">
        <f>F65</f>
        <v>103.85</v>
      </c>
      <c r="G64" s="7"/>
      <c r="H64" s="7"/>
      <c r="I64" s="38">
        <f>I65</f>
        <v>103.85</v>
      </c>
    </row>
    <row r="65" spans="1:9" ht="18" customHeight="1" x14ac:dyDescent="0.25">
      <c r="A65" s="4"/>
      <c r="B65" s="9">
        <v>3132</v>
      </c>
      <c r="C65" s="87"/>
      <c r="D65" s="46"/>
      <c r="E65" s="4" t="s">
        <v>282</v>
      </c>
      <c r="F65" s="166">
        <v>103.85</v>
      </c>
      <c r="G65" s="4"/>
      <c r="H65" s="4"/>
      <c r="I65" s="31">
        <f>F65</f>
        <v>103.85</v>
      </c>
    </row>
    <row r="66" spans="1:9" s="6" customFormat="1" ht="15.75" customHeight="1" x14ac:dyDescent="0.25">
      <c r="A66" s="5"/>
      <c r="B66" s="36">
        <v>6650</v>
      </c>
      <c r="C66" s="90" t="s">
        <v>208</v>
      </c>
      <c r="D66" s="44"/>
      <c r="E66" s="37" t="s">
        <v>209</v>
      </c>
      <c r="F66" s="155">
        <f>F67+F68</f>
        <v>939.9</v>
      </c>
      <c r="G66" s="5"/>
      <c r="H66" s="5"/>
      <c r="I66" s="32">
        <f t="shared" si="4"/>
        <v>939.9</v>
      </c>
    </row>
    <row r="67" spans="1:9" ht="14.25" customHeight="1" x14ac:dyDescent="0.25">
      <c r="A67" s="4"/>
      <c r="B67" s="9">
        <v>3132</v>
      </c>
      <c r="C67" s="87"/>
      <c r="D67" s="46"/>
      <c r="E67" s="4" t="s">
        <v>175</v>
      </c>
      <c r="F67" s="166">
        <v>399.9</v>
      </c>
      <c r="G67" s="4"/>
      <c r="H67" s="4"/>
      <c r="I67" s="31">
        <f t="shared" si="4"/>
        <v>399.9</v>
      </c>
    </row>
    <row r="68" spans="1:9" s="39" customFormat="1" ht="15" customHeight="1" x14ac:dyDescent="0.25">
      <c r="A68" s="7"/>
      <c r="B68" s="37">
        <v>3132</v>
      </c>
      <c r="C68" s="86"/>
      <c r="D68" s="37"/>
      <c r="E68" s="9" t="s">
        <v>231</v>
      </c>
      <c r="F68" s="170">
        <v>540</v>
      </c>
      <c r="G68" s="7"/>
      <c r="H68" s="7"/>
      <c r="I68" s="38">
        <f t="shared" si="0"/>
        <v>540</v>
      </c>
    </row>
    <row r="69" spans="1:9" s="6" customFormat="1" ht="26.25" customHeight="1" x14ac:dyDescent="0.25">
      <c r="A69" s="5"/>
      <c r="B69" s="36">
        <v>4090</v>
      </c>
      <c r="C69" s="90" t="s">
        <v>151</v>
      </c>
      <c r="D69" s="44"/>
      <c r="E69" s="37" t="s">
        <v>49</v>
      </c>
      <c r="F69" s="155">
        <f>F70</f>
        <v>83.1</v>
      </c>
      <c r="G69" s="5"/>
      <c r="H69" s="5"/>
      <c r="I69" s="32">
        <f t="shared" si="0"/>
        <v>83.1</v>
      </c>
    </row>
    <row r="70" spans="1:9" ht="13.5" customHeight="1" x14ac:dyDescent="0.25">
      <c r="A70" s="4"/>
      <c r="B70" s="9">
        <v>3132</v>
      </c>
      <c r="C70" s="87"/>
      <c r="D70" s="9"/>
      <c r="E70" s="4" t="s">
        <v>283</v>
      </c>
      <c r="F70" s="166">
        <v>83.1</v>
      </c>
      <c r="G70" s="4"/>
      <c r="H70" s="4"/>
      <c r="I70" s="31">
        <f t="shared" si="0"/>
        <v>83.1</v>
      </c>
    </row>
    <row r="71" spans="1:9" s="6" customFormat="1" ht="13.5" customHeight="1" x14ac:dyDescent="0.25">
      <c r="A71" s="5"/>
      <c r="B71" s="36"/>
      <c r="C71" s="90"/>
      <c r="D71" s="36"/>
      <c r="E71" s="5" t="s">
        <v>70</v>
      </c>
      <c r="F71" s="155">
        <f>+F57+F66+F69+F64+F62</f>
        <v>2265.75</v>
      </c>
      <c r="G71" s="5"/>
      <c r="H71" s="5"/>
      <c r="I71" s="32">
        <f t="shared" si="0"/>
        <v>2265.75</v>
      </c>
    </row>
    <row r="72" spans="1:9" ht="3.75" customHeight="1" x14ac:dyDescent="0.25">
      <c r="A72" s="4"/>
      <c r="B72" s="9"/>
      <c r="C72" s="87"/>
      <c r="D72" s="9"/>
      <c r="E72" s="4"/>
      <c r="F72" s="166"/>
      <c r="G72" s="4"/>
      <c r="H72" s="4"/>
      <c r="I72" s="31">
        <f t="shared" si="0"/>
        <v>0</v>
      </c>
    </row>
    <row r="73" spans="1:9" s="39" customFormat="1" ht="13.5" customHeight="1" x14ac:dyDescent="0.25">
      <c r="A73" s="7"/>
      <c r="B73" s="37">
        <v>6310</v>
      </c>
      <c r="C73" s="86" t="s">
        <v>204</v>
      </c>
      <c r="D73" s="37"/>
      <c r="E73" s="37" t="s">
        <v>205</v>
      </c>
      <c r="F73" s="157">
        <f>SUM(F74:F75)</f>
        <v>1903.9</v>
      </c>
      <c r="G73" s="7"/>
      <c r="H73" s="7"/>
      <c r="I73" s="38">
        <f>F73</f>
        <v>1903.9</v>
      </c>
    </row>
    <row r="74" spans="1:9" ht="13.5" customHeight="1" x14ac:dyDescent="0.25">
      <c r="A74" s="4"/>
      <c r="B74" s="9">
        <v>3142</v>
      </c>
      <c r="C74" s="92"/>
      <c r="D74" s="171"/>
      <c r="E74" s="9" t="s">
        <v>284</v>
      </c>
      <c r="F74" s="166">
        <v>1603.9</v>
      </c>
      <c r="G74" s="4"/>
      <c r="H74" s="4"/>
      <c r="I74" s="31">
        <f>F74</f>
        <v>1603.9</v>
      </c>
    </row>
    <row r="75" spans="1:9" ht="16.5" customHeight="1" x14ac:dyDescent="0.25">
      <c r="A75" s="4"/>
      <c r="B75" s="9">
        <v>3142</v>
      </c>
      <c r="C75" s="92"/>
      <c r="D75" s="72"/>
      <c r="E75" s="4" t="s">
        <v>221</v>
      </c>
      <c r="F75" s="166">
        <v>300</v>
      </c>
      <c r="G75" s="4"/>
      <c r="H75" s="4"/>
      <c r="I75" s="31">
        <f>F75</f>
        <v>300</v>
      </c>
    </row>
    <row r="76" spans="1:9" s="6" customFormat="1" ht="13.5" customHeight="1" x14ac:dyDescent="0.25">
      <c r="A76" s="5"/>
      <c r="B76" s="5"/>
      <c r="C76" s="51"/>
      <c r="D76" s="5"/>
      <c r="E76" s="5" t="s">
        <v>69</v>
      </c>
      <c r="F76" s="155">
        <f>SUM(F74:F75)</f>
        <v>1903.9</v>
      </c>
      <c r="G76" s="5"/>
      <c r="H76" s="5"/>
      <c r="I76" s="32">
        <f t="shared" ref="I76" si="6">F76</f>
        <v>1903.9</v>
      </c>
    </row>
    <row r="77" spans="1:9" s="6" customFormat="1" ht="4.5" customHeight="1" x14ac:dyDescent="0.25">
      <c r="A77" s="5"/>
      <c r="B77" s="5"/>
      <c r="C77" s="51"/>
      <c r="D77" s="48"/>
      <c r="E77" s="5"/>
      <c r="F77" s="155"/>
      <c r="G77" s="5"/>
      <c r="H77" s="5"/>
      <c r="I77" s="32"/>
    </row>
    <row r="78" spans="1:9" s="39" customFormat="1" ht="29.25" customHeight="1" x14ac:dyDescent="0.25">
      <c r="A78" s="7"/>
      <c r="B78" s="172" t="s">
        <v>200</v>
      </c>
      <c r="C78" s="172" t="s">
        <v>150</v>
      </c>
      <c r="D78" s="7"/>
      <c r="E78" s="79" t="s">
        <v>201</v>
      </c>
      <c r="F78" s="157">
        <f>SUM(F79:F81)</f>
        <v>392.67200000000003</v>
      </c>
      <c r="G78" s="7"/>
      <c r="H78" s="7"/>
      <c r="I78" s="38">
        <f t="shared" ref="I78:I87" si="7">F78</f>
        <v>392.67200000000003</v>
      </c>
    </row>
    <row r="79" spans="1:9" ht="27.75" customHeight="1" x14ac:dyDescent="0.25">
      <c r="A79" s="4"/>
      <c r="B79" s="4">
        <v>3210</v>
      </c>
      <c r="C79" s="40"/>
      <c r="D79" s="4"/>
      <c r="E79" s="4" t="s">
        <v>285</v>
      </c>
      <c r="F79" s="166">
        <v>39.1</v>
      </c>
      <c r="G79" s="4"/>
      <c r="H79" s="4"/>
      <c r="I79" s="31">
        <f t="shared" si="7"/>
        <v>39.1</v>
      </c>
    </row>
    <row r="80" spans="1:9" ht="27.75" customHeight="1" x14ac:dyDescent="0.25">
      <c r="A80" s="4"/>
      <c r="B80" s="4">
        <v>3210</v>
      </c>
      <c r="C80" s="40"/>
      <c r="D80" s="4"/>
      <c r="E80" s="4" t="s">
        <v>286</v>
      </c>
      <c r="F80" s="166">
        <v>308.572</v>
      </c>
      <c r="G80" s="4"/>
      <c r="H80" s="4"/>
      <c r="I80" s="31">
        <f t="shared" si="7"/>
        <v>308.572</v>
      </c>
    </row>
    <row r="81" spans="1:16" ht="40.5" x14ac:dyDescent="0.25">
      <c r="A81" s="4"/>
      <c r="B81" s="4">
        <v>3210</v>
      </c>
      <c r="C81" s="40"/>
      <c r="D81" s="4"/>
      <c r="E81" s="4" t="s">
        <v>287</v>
      </c>
      <c r="F81" s="166">
        <v>45</v>
      </c>
      <c r="G81" s="4"/>
      <c r="H81" s="4"/>
      <c r="I81" s="31">
        <f t="shared" si="7"/>
        <v>45</v>
      </c>
    </row>
    <row r="82" spans="1:16" s="39" customFormat="1" ht="14.25" x14ac:dyDescent="0.25">
      <c r="A82" s="7"/>
      <c r="B82" s="7">
        <v>6051</v>
      </c>
      <c r="C82" s="52" t="s">
        <v>150</v>
      </c>
      <c r="D82" s="7"/>
      <c r="E82" s="7" t="s">
        <v>225</v>
      </c>
      <c r="F82" s="157">
        <f>F84+F83</f>
        <v>694.5</v>
      </c>
      <c r="G82" s="7"/>
      <c r="H82" s="7"/>
      <c r="I82" s="38">
        <f>F82</f>
        <v>694.5</v>
      </c>
    </row>
    <row r="83" spans="1:16" ht="27" x14ac:dyDescent="0.25">
      <c r="A83" s="4"/>
      <c r="B83" s="4">
        <v>3210</v>
      </c>
      <c r="C83" s="40"/>
      <c r="D83" s="4"/>
      <c r="E83" s="4" t="s">
        <v>288</v>
      </c>
      <c r="F83" s="166">
        <v>200</v>
      </c>
      <c r="G83" s="4"/>
      <c r="H83" s="4"/>
      <c r="I83" s="31">
        <f t="shared" si="7"/>
        <v>200</v>
      </c>
    </row>
    <row r="84" spans="1:16" ht="30" customHeight="1" x14ac:dyDescent="0.25">
      <c r="A84" s="4"/>
      <c r="B84" s="4">
        <v>3210</v>
      </c>
      <c r="C84" s="40"/>
      <c r="D84" s="4"/>
      <c r="E84" s="4" t="s">
        <v>178</v>
      </c>
      <c r="F84" s="166">
        <v>494.5</v>
      </c>
      <c r="G84" s="4"/>
      <c r="H84" s="4"/>
      <c r="I84" s="31">
        <f t="shared" si="7"/>
        <v>494.5</v>
      </c>
    </row>
    <row r="85" spans="1:16" s="39" customFormat="1" ht="12.75" customHeight="1" x14ac:dyDescent="0.25">
      <c r="A85" s="7"/>
      <c r="B85" s="7">
        <v>6052</v>
      </c>
      <c r="C85" s="52" t="s">
        <v>150</v>
      </c>
      <c r="D85" s="7"/>
      <c r="E85" s="7" t="s">
        <v>226</v>
      </c>
      <c r="F85" s="157">
        <f>F86</f>
        <v>139.126</v>
      </c>
      <c r="G85" s="7"/>
      <c r="H85" s="7"/>
      <c r="I85" s="38">
        <f t="shared" si="7"/>
        <v>139.126</v>
      </c>
    </row>
    <row r="86" spans="1:16" ht="41.25" customHeight="1" x14ac:dyDescent="0.25">
      <c r="A86" s="4"/>
      <c r="B86" s="4">
        <v>3210</v>
      </c>
      <c r="C86" s="40"/>
      <c r="D86" s="4"/>
      <c r="E86" s="4" t="s">
        <v>294</v>
      </c>
      <c r="F86" s="166">
        <v>139.126</v>
      </c>
      <c r="G86" s="4"/>
      <c r="H86" s="4"/>
      <c r="I86" s="38">
        <f t="shared" si="7"/>
        <v>139.126</v>
      </c>
    </row>
    <row r="87" spans="1:16" s="6" customFormat="1" ht="16.5" customHeight="1" x14ac:dyDescent="0.25">
      <c r="A87" s="5"/>
      <c r="B87" s="5"/>
      <c r="C87" s="51"/>
      <c r="D87" s="5"/>
      <c r="E87" s="5" t="s">
        <v>179</v>
      </c>
      <c r="F87" s="155">
        <f>F82+F85+F78</f>
        <v>1226.298</v>
      </c>
      <c r="G87" s="5"/>
      <c r="H87" s="5"/>
      <c r="I87" s="38">
        <f t="shared" si="7"/>
        <v>1226.298</v>
      </c>
    </row>
    <row r="88" spans="1:16" s="39" customFormat="1" ht="14.25" hidden="1" x14ac:dyDescent="0.25">
      <c r="A88" s="7"/>
      <c r="B88" s="7">
        <v>8800</v>
      </c>
      <c r="C88" s="52" t="s">
        <v>157</v>
      </c>
      <c r="D88" s="7"/>
      <c r="E88" s="7" t="s">
        <v>109</v>
      </c>
      <c r="F88" s="157">
        <f>F89</f>
        <v>0</v>
      </c>
      <c r="G88" s="7"/>
      <c r="H88" s="7"/>
      <c r="I88" s="38">
        <f>I89</f>
        <v>0</v>
      </c>
    </row>
    <row r="89" spans="1:16" ht="27" hidden="1" customHeight="1" x14ac:dyDescent="0.25">
      <c r="A89" s="4"/>
      <c r="B89" s="4">
        <v>3220</v>
      </c>
      <c r="C89" s="40"/>
      <c r="D89" s="4"/>
      <c r="E89" s="4" t="s">
        <v>292</v>
      </c>
      <c r="F89" s="166"/>
      <c r="G89" s="4"/>
      <c r="H89" s="4"/>
      <c r="I89" s="31">
        <f>F89</f>
        <v>0</v>
      </c>
    </row>
    <row r="90" spans="1:16" s="6" customFormat="1" ht="14.25" hidden="1" customHeight="1" x14ac:dyDescent="0.25">
      <c r="A90" s="5"/>
      <c r="B90" s="5"/>
      <c r="C90" s="51"/>
      <c r="D90" s="5"/>
      <c r="E90" s="5" t="s">
        <v>293</v>
      </c>
      <c r="F90" s="155">
        <f>F88</f>
        <v>0</v>
      </c>
      <c r="G90" s="5"/>
      <c r="H90" s="5"/>
      <c r="I90" s="32">
        <f>I88</f>
        <v>0</v>
      </c>
    </row>
    <row r="91" spans="1:16" s="6" customFormat="1" ht="14.25" hidden="1" customHeight="1" x14ac:dyDescent="0.25">
      <c r="A91" s="5"/>
      <c r="B91" s="5"/>
      <c r="C91" s="5"/>
      <c r="D91" s="5"/>
      <c r="E91" s="5"/>
      <c r="F91" s="155"/>
      <c r="G91" s="5"/>
      <c r="H91" s="5"/>
      <c r="I91" s="32"/>
    </row>
    <row r="92" spans="1:16" s="6" customFormat="1" ht="14.25" customHeight="1" x14ac:dyDescent="0.25">
      <c r="A92" s="48"/>
      <c r="B92" s="48"/>
      <c r="C92" s="48"/>
      <c r="D92" s="48"/>
      <c r="E92" s="48"/>
      <c r="F92" s="173"/>
      <c r="G92" s="48"/>
      <c r="H92" s="48"/>
      <c r="I92" s="49"/>
    </row>
    <row r="93" spans="1:16" s="6" customFormat="1" ht="14.25" x14ac:dyDescent="0.25">
      <c r="A93" s="48"/>
      <c r="B93" s="48"/>
      <c r="C93" s="48"/>
      <c r="D93" s="48"/>
      <c r="E93" s="48"/>
      <c r="F93" s="173"/>
      <c r="G93" s="48"/>
      <c r="H93" s="48"/>
      <c r="I93" s="49"/>
    </row>
    <row r="94" spans="1:16" x14ac:dyDescent="0.25">
      <c r="A94" s="202" t="s">
        <v>147</v>
      </c>
      <c r="B94" s="202"/>
      <c r="C94" s="202"/>
      <c r="D94" s="202"/>
      <c r="E94" s="202"/>
      <c r="F94" s="202"/>
      <c r="G94" s="202"/>
      <c r="H94" s="202"/>
      <c r="I94" s="202"/>
    </row>
    <row r="95" spans="1:16" s="6" customFormat="1" ht="14.25" customHeight="1" x14ac:dyDescent="0.25">
      <c r="A95" s="202" t="s">
        <v>145</v>
      </c>
      <c r="B95" s="202"/>
      <c r="C95" s="202"/>
      <c r="D95" s="202"/>
      <c r="E95" s="202"/>
      <c r="F95" s="202"/>
      <c r="G95" s="202"/>
      <c r="H95" s="202"/>
      <c r="I95" s="202"/>
      <c r="J95" s="10"/>
      <c r="K95" s="10"/>
      <c r="L95" s="10"/>
      <c r="M95" s="10"/>
      <c r="N95" s="10"/>
      <c r="O95" s="10"/>
      <c r="P95" s="10"/>
    </row>
    <row r="96" spans="1:16" ht="13.5" customHeight="1" x14ac:dyDescent="0.25">
      <c r="A96" s="202" t="s">
        <v>146</v>
      </c>
      <c r="B96" s="202"/>
      <c r="C96" s="202"/>
      <c r="D96" s="202"/>
      <c r="E96" s="202"/>
      <c r="F96" s="202"/>
      <c r="G96" s="202"/>
      <c r="H96" s="202"/>
      <c r="I96" s="202"/>
      <c r="J96" s="10"/>
      <c r="K96" s="10"/>
      <c r="L96" s="10"/>
      <c r="M96" s="10"/>
      <c r="N96" s="10"/>
      <c r="O96" s="10"/>
      <c r="P96" s="10"/>
    </row>
    <row r="99" spans="1:6" x14ac:dyDescent="0.25">
      <c r="A99" s="185" t="s">
        <v>164</v>
      </c>
      <c r="B99" s="185"/>
      <c r="C99" s="185"/>
      <c r="D99" s="185"/>
      <c r="E99" s="185"/>
      <c r="F99" s="185"/>
    </row>
  </sheetData>
  <mergeCells count="20">
    <mergeCell ref="A95:I95"/>
    <mergeCell ref="A96:I96"/>
    <mergeCell ref="A99:F99"/>
    <mergeCell ref="F1:H1"/>
    <mergeCell ref="B8:B10"/>
    <mergeCell ref="H7:I7"/>
    <mergeCell ref="B5:I5"/>
    <mergeCell ref="F2:I2"/>
    <mergeCell ref="F3:I3"/>
    <mergeCell ref="G8:G10"/>
    <mergeCell ref="H8:H10"/>
    <mergeCell ref="A8:A10"/>
    <mergeCell ref="E8:E10"/>
    <mergeCell ref="F8:F10"/>
    <mergeCell ref="D8:D10"/>
    <mergeCell ref="C8:C10"/>
    <mergeCell ref="I8:I10"/>
    <mergeCell ref="B33:B45"/>
    <mergeCell ref="C33:C45"/>
    <mergeCell ref="A94:I94"/>
  </mergeCells>
  <pageMargins left="0.11811023622047245" right="0.11811023622047245" top="0.19685039370078741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додаток 1</vt:lpstr>
      <vt:lpstr>додаток 2</vt:lpstr>
      <vt:lpstr>додаток 3</vt:lpstr>
      <vt:lpstr>додаток 4</vt:lpstr>
      <vt:lpstr>додаток 5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Lunev</cp:lastModifiedBy>
  <cp:lastPrinted>2017-11-17T11:33:50Z</cp:lastPrinted>
  <dcterms:created xsi:type="dcterms:W3CDTF">2012-01-01T19:26:23Z</dcterms:created>
  <dcterms:modified xsi:type="dcterms:W3CDTF">2017-11-17T13:31:09Z</dcterms:modified>
</cp:coreProperties>
</file>