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nev\Documents\СЕСІЇ\22 сесія\"/>
    </mc:Choice>
  </mc:AlternateContent>
  <bookViews>
    <workbookView xWindow="0" yWindow="0" windowWidth="27615" windowHeight="7470"/>
  </bookViews>
  <sheets>
    <sheet name="додаток 1" sheetId="11" r:id="rId1"/>
    <sheet name="додаток 2" sheetId="10" r:id="rId2"/>
    <sheet name="додаток 3" sheetId="2" r:id="rId3"/>
    <sheet name="додаток 4" sheetId="7" r:id="rId4"/>
    <sheet name="Довідки" sheetId="12" state="hidden" r:id="rId5"/>
    <sheet name="Пояснювальна" sheetId="13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I56" i="7" l="1"/>
  <c r="I57" i="7"/>
  <c r="F55" i="7"/>
  <c r="I55" i="7" l="1"/>
  <c r="F26" i="7"/>
  <c r="F24" i="7" l="1"/>
  <c r="E96" i="13"/>
  <c r="F89" i="13"/>
  <c r="F90" i="13"/>
  <c r="F91" i="13"/>
  <c r="E70" i="13"/>
  <c r="C73" i="13"/>
  <c r="C74" i="13"/>
  <c r="K78" i="2"/>
  <c r="L78" i="2"/>
  <c r="M78" i="2"/>
  <c r="E78" i="2"/>
  <c r="F78" i="2"/>
  <c r="G78" i="2"/>
  <c r="I78" i="2"/>
  <c r="J54" i="2"/>
  <c r="P54" i="2" s="1"/>
  <c r="E72" i="11"/>
  <c r="F72" i="11"/>
  <c r="D72" i="11"/>
  <c r="C75" i="11"/>
  <c r="C76" i="11"/>
  <c r="C72" i="11" l="1"/>
  <c r="C93" i="13" l="1"/>
  <c r="F96" i="13" l="1"/>
  <c r="D96" i="13"/>
  <c r="C88" i="13"/>
  <c r="C89" i="13"/>
  <c r="C90" i="13"/>
  <c r="C91" i="13"/>
  <c r="C92" i="13"/>
  <c r="C94" i="13"/>
  <c r="C95" i="13"/>
  <c r="C87" i="13"/>
  <c r="E81" i="13"/>
  <c r="F81" i="13" s="1"/>
  <c r="D81" i="13"/>
  <c r="C79" i="13"/>
  <c r="F78" i="13"/>
  <c r="E78" i="13"/>
  <c r="D78" i="13"/>
  <c r="C77" i="13"/>
  <c r="C76" i="13"/>
  <c r="F75" i="13"/>
  <c r="E75" i="13"/>
  <c r="E69" i="13" s="1"/>
  <c r="D75" i="13"/>
  <c r="C72" i="13"/>
  <c r="C71" i="13"/>
  <c r="F70" i="13"/>
  <c r="D70" i="13"/>
  <c r="C70" i="13" s="1"/>
  <c r="E68" i="13"/>
  <c r="D68" i="13"/>
  <c r="C67" i="13"/>
  <c r="F66" i="13"/>
  <c r="E66" i="13"/>
  <c r="C65" i="13"/>
  <c r="C64" i="13"/>
  <c r="F63" i="13"/>
  <c r="E63" i="13"/>
  <c r="D63" i="13"/>
  <c r="C63" i="13" s="1"/>
  <c r="C62" i="13"/>
  <c r="C61" i="13"/>
  <c r="C60" i="13"/>
  <c r="C59" i="13"/>
  <c r="D58" i="13"/>
  <c r="C57" i="13"/>
  <c r="C56" i="13"/>
  <c r="D55" i="13"/>
  <c r="C55" i="13" s="1"/>
  <c r="C54" i="13"/>
  <c r="F53" i="13"/>
  <c r="F52" i="13" s="1"/>
  <c r="E53" i="13"/>
  <c r="E52" i="13" s="1"/>
  <c r="D53" i="13"/>
  <c r="C53" i="13" s="1"/>
  <c r="C50" i="13"/>
  <c r="C49" i="13"/>
  <c r="C48" i="13"/>
  <c r="F47" i="13"/>
  <c r="F46" i="13" s="1"/>
  <c r="E47" i="13"/>
  <c r="E46" i="13" s="1"/>
  <c r="D47" i="13"/>
  <c r="C45" i="13"/>
  <c r="C44" i="13"/>
  <c r="C43" i="13"/>
  <c r="F42" i="13"/>
  <c r="E42" i="13"/>
  <c r="D42" i="13"/>
  <c r="C41" i="13"/>
  <c r="F40" i="13"/>
  <c r="E40" i="13"/>
  <c r="D40" i="13"/>
  <c r="C39" i="13"/>
  <c r="C38" i="13"/>
  <c r="C37" i="13"/>
  <c r="C36" i="13"/>
  <c r="C35" i="13"/>
  <c r="C34" i="13"/>
  <c r="C33" i="13"/>
  <c r="C32" i="13"/>
  <c r="C31" i="13"/>
  <c r="C30" i="13"/>
  <c r="F29" i="13"/>
  <c r="E29" i="13"/>
  <c r="D29" i="13"/>
  <c r="C27" i="13"/>
  <c r="C26" i="13"/>
  <c r="F25" i="13"/>
  <c r="E25" i="13"/>
  <c r="D25" i="13"/>
  <c r="C24" i="13"/>
  <c r="F23" i="13"/>
  <c r="F22" i="13" s="1"/>
  <c r="E23" i="13"/>
  <c r="D23" i="13"/>
  <c r="C23" i="13" s="1"/>
  <c r="D21" i="13"/>
  <c r="C21" i="13" s="1"/>
  <c r="D20" i="13"/>
  <c r="C20" i="13" s="1"/>
  <c r="D19" i="13"/>
  <c r="D18" i="13"/>
  <c r="C18" i="13" s="1"/>
  <c r="F17" i="13"/>
  <c r="F16" i="13" s="1"/>
  <c r="E17" i="13"/>
  <c r="E16" i="13" s="1"/>
  <c r="D15" i="13"/>
  <c r="C15" i="13" s="1"/>
  <c r="D14" i="13"/>
  <c r="C14" i="13" s="1"/>
  <c r="F13" i="13"/>
  <c r="F12" i="13" s="1"/>
  <c r="E13" i="13"/>
  <c r="E12" i="13"/>
  <c r="C11" i="13"/>
  <c r="F10" i="13"/>
  <c r="E10" i="13"/>
  <c r="D10" i="13"/>
  <c r="C10" i="13" s="1"/>
  <c r="N65" i="12"/>
  <c r="N55" i="12"/>
  <c r="N47" i="12"/>
  <c r="N15" i="12"/>
  <c r="N16" i="12"/>
  <c r="C17" i="12"/>
  <c r="D17" i="12"/>
  <c r="E17" i="12"/>
  <c r="F17" i="12"/>
  <c r="G17" i="12"/>
  <c r="H17" i="12"/>
  <c r="I17" i="12"/>
  <c r="J17" i="12"/>
  <c r="K17" i="12"/>
  <c r="L17" i="12"/>
  <c r="M17" i="12"/>
  <c r="B17" i="12"/>
  <c r="N51" i="12"/>
  <c r="C75" i="13" l="1"/>
  <c r="C96" i="13"/>
  <c r="C25" i="13"/>
  <c r="C68" i="13"/>
  <c r="C40" i="13"/>
  <c r="F28" i="13"/>
  <c r="C47" i="13"/>
  <c r="D69" i="13"/>
  <c r="C69" i="13" s="1"/>
  <c r="C29" i="13"/>
  <c r="D28" i="13"/>
  <c r="E22" i="13"/>
  <c r="E28" i="13"/>
  <c r="C58" i="13"/>
  <c r="C78" i="13"/>
  <c r="C81" i="13"/>
  <c r="D22" i="13"/>
  <c r="C22" i="13" s="1"/>
  <c r="F69" i="13"/>
  <c r="F51" i="13" s="1"/>
  <c r="D46" i="13"/>
  <c r="D17" i="13"/>
  <c r="D16" i="13" s="1"/>
  <c r="C16" i="13" s="1"/>
  <c r="E51" i="13"/>
  <c r="F9" i="13"/>
  <c r="C46" i="13"/>
  <c r="D13" i="13"/>
  <c r="C19" i="13"/>
  <c r="C42" i="13"/>
  <c r="D66" i="13"/>
  <c r="C66" i="13" s="1"/>
  <c r="D52" i="13"/>
  <c r="F80" i="13" l="1"/>
  <c r="C17" i="13"/>
  <c r="E9" i="13"/>
  <c r="E80" i="13" s="1"/>
  <c r="C28" i="13"/>
  <c r="D51" i="13"/>
  <c r="C51" i="13" s="1"/>
  <c r="C52" i="13"/>
  <c r="D12" i="13"/>
  <c r="C13" i="13"/>
  <c r="C12" i="13" l="1"/>
  <c r="D9" i="13"/>
  <c r="D80" i="13" l="1"/>
  <c r="C80" i="13" s="1"/>
  <c r="C9" i="13"/>
  <c r="D60" i="11" l="1"/>
  <c r="C61" i="11"/>
  <c r="K43" i="2"/>
  <c r="L43" i="2"/>
  <c r="M43" i="2"/>
  <c r="O17" i="2"/>
  <c r="N17" i="2" s="1"/>
  <c r="O13" i="2"/>
  <c r="E45" i="2"/>
  <c r="F50" i="7"/>
  <c r="I53" i="7"/>
  <c r="I52" i="7"/>
  <c r="F33" i="7"/>
  <c r="O45" i="2" s="1"/>
  <c r="N45" i="2" s="1"/>
  <c r="J45" i="2" s="1"/>
  <c r="I32" i="7"/>
  <c r="I33" i="7"/>
  <c r="I34" i="7"/>
  <c r="I35" i="7"/>
  <c r="F17" i="7"/>
  <c r="F15" i="7"/>
  <c r="I14" i="7"/>
  <c r="I15" i="7"/>
  <c r="I16" i="7"/>
  <c r="I18" i="7"/>
  <c r="I19" i="7"/>
  <c r="I20" i="7"/>
  <c r="I13" i="7"/>
  <c r="I12" i="7"/>
  <c r="F12" i="7"/>
  <c r="N40" i="12"/>
  <c r="C41" i="12"/>
  <c r="D41" i="12"/>
  <c r="N41" i="12" s="1"/>
  <c r="E41" i="12"/>
  <c r="F41" i="12"/>
  <c r="G41" i="12"/>
  <c r="H41" i="12"/>
  <c r="I41" i="12"/>
  <c r="J41" i="12"/>
  <c r="K41" i="12"/>
  <c r="L41" i="12"/>
  <c r="B41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2" i="12"/>
  <c r="N20" i="12"/>
  <c r="I17" i="7" l="1"/>
  <c r="P45" i="2"/>
  <c r="N5" i="12" l="1"/>
  <c r="N6" i="12"/>
  <c r="N7" i="12"/>
  <c r="N8" i="12"/>
  <c r="N9" i="12"/>
  <c r="N10" i="12"/>
  <c r="N11" i="12"/>
  <c r="N12" i="12"/>
  <c r="N13" i="12"/>
  <c r="N14" i="12"/>
  <c r="N18" i="12"/>
  <c r="N19" i="12"/>
  <c r="N21" i="12"/>
  <c r="N22" i="12"/>
  <c r="N23" i="12"/>
  <c r="N24" i="12"/>
  <c r="N43" i="12"/>
  <c r="N44" i="12"/>
  <c r="N45" i="12"/>
  <c r="N46" i="12"/>
  <c r="N48" i="12"/>
  <c r="N49" i="12"/>
  <c r="N50" i="12"/>
  <c r="N52" i="12"/>
  <c r="N53" i="12"/>
  <c r="N54" i="12"/>
  <c r="N56" i="12"/>
  <c r="N57" i="12"/>
  <c r="N58" i="12"/>
  <c r="N59" i="12"/>
  <c r="N60" i="12"/>
  <c r="N61" i="12"/>
  <c r="N62" i="12"/>
  <c r="N63" i="12"/>
  <c r="N64" i="12"/>
  <c r="N4" i="12"/>
  <c r="N17" i="12" l="1"/>
  <c r="F59" i="2"/>
  <c r="G59" i="2"/>
  <c r="H59" i="2"/>
  <c r="I59" i="2"/>
  <c r="K59" i="2"/>
  <c r="L59" i="2"/>
  <c r="M59" i="2"/>
  <c r="O59" i="2"/>
  <c r="F56" i="2"/>
  <c r="G56" i="2"/>
  <c r="H56" i="2"/>
  <c r="I56" i="2"/>
  <c r="K56" i="2"/>
  <c r="L56" i="2"/>
  <c r="M56" i="2"/>
  <c r="N56" i="2"/>
  <c r="F62" i="2"/>
  <c r="G62" i="2"/>
  <c r="H62" i="2"/>
  <c r="I62" i="2"/>
  <c r="K62" i="2"/>
  <c r="L62" i="2"/>
  <c r="M62" i="2"/>
  <c r="O62" i="2"/>
  <c r="J64" i="2"/>
  <c r="N64" i="2"/>
  <c r="E64" i="2"/>
  <c r="E83" i="11"/>
  <c r="F83" i="11" s="1"/>
  <c r="D83" i="11"/>
  <c r="C83" i="11" s="1"/>
  <c r="C81" i="11"/>
  <c r="F80" i="11"/>
  <c r="E80" i="11"/>
  <c r="D80" i="11"/>
  <c r="C79" i="11"/>
  <c r="E77" i="11"/>
  <c r="C77" i="11" s="1"/>
  <c r="C78" i="11"/>
  <c r="F77" i="11"/>
  <c r="F71" i="11" s="1"/>
  <c r="D77" i="11"/>
  <c r="D71" i="11" s="1"/>
  <c r="C74" i="11"/>
  <c r="C73" i="11"/>
  <c r="E70" i="11"/>
  <c r="D70" i="11"/>
  <c r="C69" i="11"/>
  <c r="F68" i="11"/>
  <c r="E68" i="11"/>
  <c r="C67" i="11"/>
  <c r="C66" i="11"/>
  <c r="F65" i="11"/>
  <c r="E65" i="11"/>
  <c r="D65" i="11"/>
  <c r="C65" i="11"/>
  <c r="C64" i="11"/>
  <c r="C63" i="11"/>
  <c r="C62" i="11"/>
  <c r="C59" i="11"/>
  <c r="C58" i="11"/>
  <c r="D57" i="11"/>
  <c r="C57" i="11" s="1"/>
  <c r="C56" i="11"/>
  <c r="F55" i="11"/>
  <c r="E55" i="11"/>
  <c r="C55" i="11" s="1"/>
  <c r="D55" i="11"/>
  <c r="F54" i="11"/>
  <c r="E54" i="11"/>
  <c r="C52" i="11"/>
  <c r="C51" i="11"/>
  <c r="C50" i="11"/>
  <c r="F49" i="11"/>
  <c r="F48" i="11" s="1"/>
  <c r="E49" i="11"/>
  <c r="E48" i="11" s="1"/>
  <c r="D49" i="11"/>
  <c r="D48" i="11"/>
  <c r="C47" i="11"/>
  <c r="C46" i="11"/>
  <c r="C45" i="11"/>
  <c r="F44" i="11"/>
  <c r="E44" i="11"/>
  <c r="D44" i="11"/>
  <c r="C44" i="11" s="1"/>
  <c r="C43" i="11"/>
  <c r="F42" i="11"/>
  <c r="E42" i="11"/>
  <c r="E30" i="11" s="1"/>
  <c r="D42" i="11"/>
  <c r="C42" i="11" s="1"/>
  <c r="C41" i="11"/>
  <c r="C40" i="11"/>
  <c r="C39" i="11"/>
  <c r="C38" i="11"/>
  <c r="C37" i="11"/>
  <c r="C36" i="11"/>
  <c r="C35" i="11"/>
  <c r="C34" i="11"/>
  <c r="C33" i="11"/>
  <c r="C32" i="11"/>
  <c r="F31" i="11"/>
  <c r="F30" i="11" s="1"/>
  <c r="E31" i="11"/>
  <c r="D31" i="11"/>
  <c r="C31" i="11" s="1"/>
  <c r="C29" i="11"/>
  <c r="C28" i="11"/>
  <c r="F27" i="11"/>
  <c r="E27" i="11"/>
  <c r="D27" i="11"/>
  <c r="C27" i="11" s="1"/>
  <c r="C26" i="11"/>
  <c r="F25" i="11"/>
  <c r="E25" i="11"/>
  <c r="D25" i="11"/>
  <c r="F24" i="11"/>
  <c r="D23" i="11"/>
  <c r="C23" i="11" s="1"/>
  <c r="D22" i="11"/>
  <c r="C22" i="11" s="1"/>
  <c r="D21" i="11"/>
  <c r="C21" i="11" s="1"/>
  <c r="D20" i="11"/>
  <c r="C20" i="11"/>
  <c r="F19" i="11"/>
  <c r="E19" i="11"/>
  <c r="E18" i="11" s="1"/>
  <c r="F18" i="11"/>
  <c r="D17" i="11"/>
  <c r="D15" i="11" s="1"/>
  <c r="D16" i="11"/>
  <c r="C16" i="11" s="1"/>
  <c r="F15" i="11"/>
  <c r="F14" i="11" s="1"/>
  <c r="E15" i="11"/>
  <c r="E14" i="11"/>
  <c r="C13" i="11"/>
  <c r="F12" i="11"/>
  <c r="E12" i="11"/>
  <c r="D12" i="11"/>
  <c r="C12" i="11"/>
  <c r="C60" i="11" l="1"/>
  <c r="C25" i="11"/>
  <c r="C17" i="11"/>
  <c r="D19" i="11"/>
  <c r="C19" i="11" s="1"/>
  <c r="C70" i="11"/>
  <c r="D30" i="11"/>
  <c r="C30" i="11" s="1"/>
  <c r="F11" i="11"/>
  <c r="C48" i="11"/>
  <c r="C49" i="11"/>
  <c r="P64" i="2"/>
  <c r="C80" i="11"/>
  <c r="F53" i="11"/>
  <c r="D14" i="11"/>
  <c r="C14" i="11" s="1"/>
  <c r="C15" i="11"/>
  <c r="E11" i="11"/>
  <c r="E24" i="11"/>
  <c r="E71" i="11"/>
  <c r="E53" i="11" s="1"/>
  <c r="D24" i="11"/>
  <c r="C24" i="11" s="1"/>
  <c r="D54" i="11"/>
  <c r="D68" i="11"/>
  <c r="C68" i="11" s="1"/>
  <c r="D18" i="11" l="1"/>
  <c r="C18" i="11" s="1"/>
  <c r="F82" i="11"/>
  <c r="D53" i="11"/>
  <c r="C53" i="11" s="1"/>
  <c r="C54" i="11"/>
  <c r="E82" i="11"/>
  <c r="C71" i="11"/>
  <c r="D11" i="11"/>
  <c r="D82" i="11" l="1"/>
  <c r="C11" i="11"/>
  <c r="C82" i="11" l="1"/>
  <c r="D27" i="10"/>
  <c r="E27" i="10" s="1"/>
  <c r="E33" i="10"/>
  <c r="F33" i="10"/>
  <c r="D33" i="10"/>
  <c r="C24" i="10"/>
  <c r="E23" i="10"/>
  <c r="F23" i="10"/>
  <c r="D23" i="10"/>
  <c r="C33" i="10" l="1"/>
  <c r="C23" i="10"/>
  <c r="J27" i="2" l="1"/>
  <c r="J30" i="2"/>
  <c r="J29" i="2" s="1"/>
  <c r="E30" i="2"/>
  <c r="E29" i="2" s="1"/>
  <c r="F29" i="2"/>
  <c r="G29" i="2"/>
  <c r="H29" i="2"/>
  <c r="I29" i="2"/>
  <c r="K29" i="2"/>
  <c r="L29" i="2"/>
  <c r="M29" i="2"/>
  <c r="N29" i="2"/>
  <c r="O29" i="2"/>
  <c r="P30" i="2" l="1"/>
  <c r="P29" i="2" s="1"/>
  <c r="E27" i="2"/>
  <c r="P27" i="2" s="1"/>
  <c r="F25" i="2"/>
  <c r="G25" i="2"/>
  <c r="H25" i="2"/>
  <c r="I25" i="2"/>
  <c r="K25" i="2"/>
  <c r="L25" i="2"/>
  <c r="M25" i="2"/>
  <c r="F59" i="7"/>
  <c r="I60" i="7"/>
  <c r="I59" i="7" s="1"/>
  <c r="G12" i="2"/>
  <c r="H12" i="2"/>
  <c r="H78" i="2" s="1"/>
  <c r="I12" i="2"/>
  <c r="K12" i="2"/>
  <c r="L12" i="2"/>
  <c r="M12" i="2"/>
  <c r="O12" i="2"/>
  <c r="F12" i="2"/>
  <c r="J22" i="2"/>
  <c r="N63" i="2"/>
  <c r="F47" i="2"/>
  <c r="G47" i="2"/>
  <c r="H47" i="2"/>
  <c r="I47" i="2"/>
  <c r="K47" i="2"/>
  <c r="L47" i="2"/>
  <c r="M47" i="2"/>
  <c r="N48" i="2"/>
  <c r="J48" i="2" s="1"/>
  <c r="E48" i="2"/>
  <c r="E49" i="2"/>
  <c r="J63" i="2" l="1"/>
  <c r="J62" i="2" s="1"/>
  <c r="N62" i="2"/>
  <c r="P48" i="2"/>
  <c r="E47" i="2"/>
  <c r="E33" i="2" l="1"/>
  <c r="E34" i="2"/>
  <c r="E35" i="2"/>
  <c r="E26" i="2"/>
  <c r="E25" i="2" s="1"/>
  <c r="J14" i="2"/>
  <c r="E14" i="2"/>
  <c r="I49" i="7"/>
  <c r="F32" i="2"/>
  <c r="G32" i="2"/>
  <c r="H32" i="2"/>
  <c r="I32" i="2"/>
  <c r="K32" i="2"/>
  <c r="L32" i="2"/>
  <c r="M32" i="2"/>
  <c r="N70" i="2"/>
  <c r="J70" i="2" s="1"/>
  <c r="O69" i="2"/>
  <c r="M69" i="2"/>
  <c r="L69" i="2"/>
  <c r="K69" i="2"/>
  <c r="H69" i="2"/>
  <c r="G69" i="2"/>
  <c r="F69" i="2"/>
  <c r="E69" i="2"/>
  <c r="O49" i="2"/>
  <c r="O47" i="2" s="1"/>
  <c r="J17" i="2"/>
  <c r="E13" i="2"/>
  <c r="P14" i="2" l="1"/>
  <c r="E12" i="2"/>
  <c r="N69" i="2"/>
  <c r="J69" i="2"/>
  <c r="P70" i="2"/>
  <c r="P69" i="2" s="1"/>
  <c r="J66" i="2"/>
  <c r="N73" i="2"/>
  <c r="N74" i="2"/>
  <c r="F46" i="7"/>
  <c r="I48" i="7"/>
  <c r="F21" i="7"/>
  <c r="I30" i="7"/>
  <c r="E57" i="2"/>
  <c r="E56" i="2" s="1"/>
  <c r="J33" i="2"/>
  <c r="J34" i="2"/>
  <c r="J36" i="2"/>
  <c r="O26" i="2" l="1"/>
  <c r="F61" i="7"/>
  <c r="O35" i="2"/>
  <c r="E63" i="2"/>
  <c r="N26" i="2" l="1"/>
  <c r="O25" i="2"/>
  <c r="P63" i="2"/>
  <c r="P62" i="2" s="1"/>
  <c r="E62" i="2"/>
  <c r="N35" i="2"/>
  <c r="N32" i="2" s="1"/>
  <c r="O32" i="2"/>
  <c r="J35" i="2"/>
  <c r="P35" i="2" s="1"/>
  <c r="I43" i="7"/>
  <c r="I68" i="7"/>
  <c r="I70" i="7"/>
  <c r="F67" i="7"/>
  <c r="I69" i="7"/>
  <c r="F42" i="7"/>
  <c r="E21" i="2"/>
  <c r="J21" i="2"/>
  <c r="J26" i="2" l="1"/>
  <c r="N25" i="2"/>
  <c r="I42" i="7"/>
  <c r="O57" i="2"/>
  <c r="F71" i="7"/>
  <c r="I71" i="7" s="1"/>
  <c r="I67" i="7"/>
  <c r="P21" i="2"/>
  <c r="J25" i="2" l="1"/>
  <c r="P26" i="2"/>
  <c r="P25" i="2" s="1"/>
  <c r="J57" i="2"/>
  <c r="J56" i="2" s="1"/>
  <c r="O56" i="2"/>
  <c r="I39" i="7"/>
  <c r="I41" i="7"/>
  <c r="F40" i="7"/>
  <c r="F38" i="7"/>
  <c r="P34" i="2"/>
  <c r="N60" i="2"/>
  <c r="J73" i="2"/>
  <c r="J74" i="2"/>
  <c r="F72" i="2"/>
  <c r="G72" i="2"/>
  <c r="H72" i="2"/>
  <c r="I72" i="2"/>
  <c r="K72" i="2"/>
  <c r="L72" i="2"/>
  <c r="M72" i="2"/>
  <c r="O72" i="2"/>
  <c r="E73" i="2"/>
  <c r="N13" i="2"/>
  <c r="I50" i="7"/>
  <c r="I51" i="7"/>
  <c r="I28" i="7"/>
  <c r="C26" i="10"/>
  <c r="L16" i="2"/>
  <c r="M16" i="2"/>
  <c r="N16" i="2"/>
  <c r="O16" i="2"/>
  <c r="J16" i="2"/>
  <c r="G19" i="2"/>
  <c r="H19" i="2"/>
  <c r="J19" i="2"/>
  <c r="K19" i="2"/>
  <c r="L19" i="2"/>
  <c r="M19" i="2"/>
  <c r="N19" i="2"/>
  <c r="O19" i="2"/>
  <c r="E20" i="2"/>
  <c r="P20" i="2" s="1"/>
  <c r="E22" i="2"/>
  <c r="P22" i="2" s="1"/>
  <c r="E23" i="2"/>
  <c r="P23" i="2" s="1"/>
  <c r="P33" i="2"/>
  <c r="E37" i="2"/>
  <c r="E38" i="2"/>
  <c r="P38" i="2" s="1"/>
  <c r="J40" i="2"/>
  <c r="K40" i="2"/>
  <c r="L40" i="2"/>
  <c r="M40" i="2"/>
  <c r="N40" i="2"/>
  <c r="O40" i="2"/>
  <c r="H40" i="2"/>
  <c r="G43" i="2"/>
  <c r="H43" i="2"/>
  <c r="F43" i="2"/>
  <c r="N49" i="2"/>
  <c r="N47" i="2" s="1"/>
  <c r="G51" i="2"/>
  <c r="H51" i="2"/>
  <c r="J51" i="2"/>
  <c r="K51" i="2"/>
  <c r="L51" i="2"/>
  <c r="M51" i="2"/>
  <c r="N51" i="2"/>
  <c r="O51" i="2"/>
  <c r="F51" i="2"/>
  <c r="P57" i="2"/>
  <c r="P56" i="2" s="1"/>
  <c r="G65" i="2"/>
  <c r="H65" i="2"/>
  <c r="K65" i="2"/>
  <c r="L65" i="2"/>
  <c r="M65" i="2"/>
  <c r="P66" i="2"/>
  <c r="E67" i="2"/>
  <c r="E75" i="2"/>
  <c r="E80" i="2"/>
  <c r="G80" i="2"/>
  <c r="H80" i="2"/>
  <c r="J80" i="2"/>
  <c r="K80" i="2"/>
  <c r="L80" i="2"/>
  <c r="M80" i="2"/>
  <c r="N80" i="2"/>
  <c r="O80" i="2"/>
  <c r="P80" i="2"/>
  <c r="F29" i="10"/>
  <c r="E29" i="10"/>
  <c r="D29" i="10"/>
  <c r="C29" i="10"/>
  <c r="F16" i="10"/>
  <c r="E16" i="10"/>
  <c r="D16" i="10"/>
  <c r="C16" i="10"/>
  <c r="J60" i="2" l="1"/>
  <c r="J59" i="2" s="1"/>
  <c r="N59" i="2"/>
  <c r="L82" i="2"/>
  <c r="M82" i="2"/>
  <c r="J13" i="2"/>
  <c r="J12" i="2" s="1"/>
  <c r="N12" i="2"/>
  <c r="I38" i="7"/>
  <c r="F44" i="7"/>
  <c r="I44" i="7" s="1"/>
  <c r="I40" i="7"/>
  <c r="P73" i="2"/>
  <c r="E60" i="2"/>
  <c r="E59" i="2" s="1"/>
  <c r="E44" i="2"/>
  <c r="E52" i="2"/>
  <c r="P52" i="2" s="1"/>
  <c r="P51" i="2" s="1"/>
  <c r="E74" i="2"/>
  <c r="E36" i="2"/>
  <c r="F19" i="2"/>
  <c r="P13" i="2"/>
  <c r="P12" i="2" s="1"/>
  <c r="J49" i="2"/>
  <c r="J47" i="2" s="1"/>
  <c r="E65" i="2"/>
  <c r="F65" i="2"/>
  <c r="J37" i="2"/>
  <c r="J32" i="2" s="1"/>
  <c r="K16" i="2"/>
  <c r="E19" i="2"/>
  <c r="N75" i="2"/>
  <c r="N72" i="2" s="1"/>
  <c r="P60" i="2" l="1"/>
  <c r="P59" i="2" s="1"/>
  <c r="P36" i="2"/>
  <c r="E32" i="2"/>
  <c r="K82" i="2"/>
  <c r="P19" i="2"/>
  <c r="P74" i="2"/>
  <c r="E72" i="2"/>
  <c r="E43" i="2"/>
  <c r="E51" i="2"/>
  <c r="J75" i="2"/>
  <c r="J72" i="2" s="1"/>
  <c r="P49" i="2"/>
  <c r="P47" i="2" s="1"/>
  <c r="P37" i="2"/>
  <c r="P32" i="2" l="1"/>
  <c r="P75" i="2"/>
  <c r="P72" i="2" s="1"/>
  <c r="I23" i="7" l="1"/>
  <c r="I29" i="7"/>
  <c r="I31" i="7"/>
  <c r="I46" i="7"/>
  <c r="I47" i="7"/>
  <c r="I27" i="7"/>
  <c r="F63" i="7" l="1"/>
  <c r="I63" i="7" s="1"/>
  <c r="I22" i="7"/>
  <c r="I21" i="7" l="1"/>
  <c r="I24" i="7"/>
  <c r="F65" i="7" l="1"/>
  <c r="I54" i="7"/>
  <c r="I58" i="7"/>
  <c r="I61" i="7"/>
  <c r="I62" i="7"/>
  <c r="I64" i="7"/>
  <c r="I65" i="7" l="1"/>
  <c r="O65" i="2" l="1"/>
  <c r="N67" i="2"/>
  <c r="J67" i="2" l="1"/>
  <c r="N65" i="2"/>
  <c r="P67" i="2" l="1"/>
  <c r="P65" i="2" s="1"/>
  <c r="J65" i="2"/>
  <c r="G16" i="2" l="1"/>
  <c r="G40" i="2"/>
  <c r="H16" i="2"/>
  <c r="G82" i="2" l="1"/>
  <c r="H82" i="2"/>
  <c r="E17" i="2" l="1"/>
  <c r="F16" i="2"/>
  <c r="F40" i="2"/>
  <c r="E41" i="2"/>
  <c r="P17" i="2" l="1"/>
  <c r="P16" i="2" s="1"/>
  <c r="E16" i="2"/>
  <c r="P41" i="2"/>
  <c r="P40" i="2" s="1"/>
  <c r="E40" i="2"/>
  <c r="E82" i="2" l="1"/>
  <c r="D34" i="10" l="1"/>
  <c r="D32" i="10" s="1"/>
  <c r="D25" i="10"/>
  <c r="D22" i="10" l="1"/>
  <c r="D28" i="10"/>
  <c r="D15" i="10" l="1"/>
  <c r="C27" i="10"/>
  <c r="F27" i="10"/>
  <c r="F25" i="10" s="1"/>
  <c r="F22" i="10" s="1"/>
  <c r="F15" i="10" s="1"/>
  <c r="E34" i="10"/>
  <c r="E32" i="10" s="1"/>
  <c r="E28" i="10" s="1"/>
  <c r="E25" i="10"/>
  <c r="C25" i="10" s="1"/>
  <c r="F34" i="10" l="1"/>
  <c r="F32" i="10" s="1"/>
  <c r="F28" i="10" s="1"/>
  <c r="C34" i="10"/>
  <c r="C32" i="10" s="1"/>
  <c r="C28" i="10" s="1"/>
  <c r="E22" i="10"/>
  <c r="C22" i="10" l="1"/>
  <c r="C15" i="10" s="1"/>
  <c r="E15" i="10"/>
  <c r="I26" i="7"/>
  <c r="F37" i="7"/>
  <c r="O44" i="2"/>
  <c r="N44" i="2" s="1"/>
  <c r="I37" i="7" l="1"/>
  <c r="F11" i="7"/>
  <c r="J44" i="2"/>
  <c r="J43" i="2" s="1"/>
  <c r="J78" i="2" s="1"/>
  <c r="J82" i="2" s="1"/>
  <c r="N43" i="2"/>
  <c r="N78" i="2" s="1"/>
  <c r="N82" i="2" s="1"/>
  <c r="O43" i="2"/>
  <c r="I11" i="7"/>
  <c r="P44" i="2" l="1"/>
  <c r="P43" i="2" s="1"/>
  <c r="O78" i="2"/>
  <c r="O82" i="2" s="1"/>
  <c r="P78" i="2" l="1"/>
  <c r="P82" i="2" s="1"/>
</calcChain>
</file>

<file path=xl/sharedStrings.xml><?xml version="1.0" encoding="utf-8"?>
<sst xmlns="http://schemas.openxmlformats.org/spreadsheetml/2006/main" count="479" uniqueCount="316">
  <si>
    <t>Додаток № 1</t>
  </si>
  <si>
    <t>Код</t>
  </si>
  <si>
    <t>Загальний фонд</t>
  </si>
  <si>
    <t>Спеціальний фонд</t>
  </si>
  <si>
    <t>тис.грн.</t>
  </si>
  <si>
    <t>Код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</si>
  <si>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</si>
  <si>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</si>
  <si>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</si>
  <si>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</si>
  <si>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</si>
  <si>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споживання</t>
  </si>
  <si>
    <t>видатки розвитку</t>
  </si>
  <si>
    <t>бюджет розвитку</t>
  </si>
  <si>
    <t>РАЗОМ</t>
  </si>
  <si>
    <t>Видатки спеціального фонду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</si>
  <si>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</si>
  <si>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</si>
  <si>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</si>
  <si>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</si>
  <si>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Разом видатків</t>
  </si>
  <si>
    <t>Кошти, що передаються до районних бюджетів</t>
  </si>
  <si>
    <t>Всього видатків</t>
  </si>
  <si>
    <t>Надання державного пільгового кредиту індивідуальним сільським забудовникам</t>
  </si>
  <si>
    <t>Інша діяльність у сфері охорони навколишнього природного середовища</t>
  </si>
  <si>
    <t>Додаток № 2</t>
  </si>
  <si>
    <t>Додаток № 3</t>
  </si>
  <si>
    <t>001</t>
  </si>
  <si>
    <t>Усього по КЕКВ 3142</t>
  </si>
  <si>
    <t>Усього по КЕКВ 3132</t>
  </si>
  <si>
    <t>3110</t>
  </si>
  <si>
    <t>Усього по КЕКВ 3110</t>
  </si>
  <si>
    <t>Усього по КЕКВ 3122</t>
  </si>
  <si>
    <t>Інші заходи у сфері автомобільного транспорту</t>
  </si>
  <si>
    <t>(тис.грн.)/грн.</t>
  </si>
  <si>
    <t>у т.ч.бюджет розвитку</t>
  </si>
  <si>
    <t>На початок періоду</t>
  </si>
  <si>
    <t>Фінансування за активними операціями</t>
  </si>
  <si>
    <t>Зміни обсягів бюджетних коштів</t>
  </si>
  <si>
    <t xml:space="preserve"> ФІНАНСУВАННЯ</t>
  </si>
  <si>
    <t>(тис.грн/грн)</t>
  </si>
  <si>
    <t>Найменування згідно з класифікацією фінансування бюджету</t>
  </si>
  <si>
    <t>Загальне фінансування</t>
  </si>
  <si>
    <t>Фінансування за борговими операціями</t>
  </si>
  <si>
    <t>Запозичення</t>
  </si>
  <si>
    <t>Внутрішні запозичення</t>
  </si>
  <si>
    <t>Зовнішні запозичення</t>
  </si>
  <si>
    <t>Погашення</t>
  </si>
  <si>
    <t>Внутрішні зобов'язання</t>
  </si>
  <si>
    <t>Зміни обсягів  депозитів і цінних паперів, що використовуються для управління ліквідністю</t>
  </si>
  <si>
    <t>Розміщення бюджетних коштів на депозитах або придбання цінних паперів</t>
  </si>
  <si>
    <t>Придбання цінних паперів</t>
  </si>
  <si>
    <t>Код функціональної класифікації видатків та кредитування бюджету</t>
  </si>
  <si>
    <t>РОЗПОДІЛ</t>
  </si>
  <si>
    <t>0111</t>
  </si>
  <si>
    <t>Кошти, що передаються із загального фонду бюджету до бюджету розвитку (спеціального фонду)</t>
  </si>
  <si>
    <t xml:space="preserve">Разом видатків на поточний рік </t>
  </si>
  <si>
    <t>Загальний обсяг фінансування  будівництва</t>
  </si>
  <si>
    <t>Найменування згідно з типовою відомчою/типовою програмною³/тимчасовою класифікацією видатків та кредитування місцевого бюджету</t>
  </si>
  <si>
    <t>Код тимчасової класифікації видатків та кредитування місцевого бюджету</t>
  </si>
  <si>
    <t>²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</si>
  <si>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</si>
  <si>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sz val="7"/>
        <color theme="1"/>
        <rFont val="Calibri"/>
        <family val="2"/>
        <charset val="204"/>
      </rPr>
      <t>²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</si>
  <si>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t>³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</si>
  <si>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розподіляються кошти бюджету розвитку щодо здійснення заходів на будівництво, реконструкцію і реставрацію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виробничої, комунікаційної та соціальної інфраструктури (ст.71 БКУ), інші капітальні видатки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не розподіляються.</t>
    </r>
  </si>
  <si>
    <t>0910</t>
  </si>
  <si>
    <t>1090</t>
  </si>
  <si>
    <t>0620</t>
  </si>
  <si>
    <t>0828</t>
  </si>
  <si>
    <t>0100</t>
  </si>
  <si>
    <t>1000</t>
  </si>
  <si>
    <t>0451</t>
  </si>
  <si>
    <t>0540</t>
  </si>
  <si>
    <t>0180</t>
  </si>
  <si>
    <t>Внутрішнє фінансування</t>
  </si>
  <si>
    <t>Фінансування за рахунок зміни залишків коштів бюджетів</t>
  </si>
  <si>
    <t>Усього по КЕКВ 3131</t>
  </si>
  <si>
    <r>
      <t>Співфінансування капітального ремонту житлового фонду об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єднань співвласників багатоквартирних будинків</t>
    </r>
  </si>
  <si>
    <t>Капітальний ремонт соціального житла для дітей-сиріт та дітей, позбавлених батьківського піклування</t>
  </si>
  <si>
    <t>Організація та проведення громадських робіт</t>
  </si>
  <si>
    <r>
      <t>Капітальний ремонт житлового фонду об</t>
    </r>
    <r>
      <rPr>
        <b/>
        <i/>
        <sz val="7"/>
        <color theme="1"/>
        <rFont val="Calibri"/>
        <family val="2"/>
        <charset val="204"/>
      </rPr>
      <t>'</t>
    </r>
    <r>
      <rPr>
        <b/>
        <i/>
        <sz val="7"/>
        <color theme="1"/>
        <rFont val="Book Antiqua"/>
        <family val="1"/>
        <charset val="204"/>
      </rPr>
      <t>єднань співвласників багатоквартирних будинків</t>
    </r>
  </si>
  <si>
    <t>Надання капітального трансферту КП "Сватове-тепло" на співфінансування проекту реконструкції котельної № 8</t>
  </si>
  <si>
    <t>Надання капітального трансферту МКП "Сватівський водоканал" на придбання спецтехніки  (співфінансування)</t>
  </si>
  <si>
    <t>Усього по КЕКВ 3210</t>
  </si>
  <si>
    <t>0610</t>
  </si>
  <si>
    <t>0133</t>
  </si>
  <si>
    <t>1050</t>
  </si>
  <si>
    <t>1010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</si>
  <si>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</si>
  <si>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</si>
  <si>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0490</t>
  </si>
  <si>
    <t>Реалізація заходів щодо інвестиційного розвитку території</t>
  </si>
  <si>
    <t>0421</t>
  </si>
  <si>
    <t>0456</t>
  </si>
  <si>
    <t>Капітальний ремонт кладок</t>
  </si>
  <si>
    <t>Реконструкція полігону ТПВ (виготовлення проекту)</t>
  </si>
  <si>
    <t>Капітальний ремонт житлового фонду</t>
  </si>
  <si>
    <t>0320</t>
  </si>
  <si>
    <t>Забезпечення функціонування теплових мереж</t>
  </si>
  <si>
    <t>Забезпечення функціонування водопровідно-каналізаційного господарства</t>
  </si>
  <si>
    <t>0512</t>
  </si>
  <si>
    <t>3000</t>
  </si>
  <si>
    <t>4000</t>
  </si>
  <si>
    <t>6000</t>
  </si>
  <si>
    <t>бюджету Сватівської міської ради на 2018 рік</t>
  </si>
  <si>
    <t>видатків бюджету Сватівської міської ради на 2018 рік</t>
  </si>
  <si>
    <t>0150</t>
  </si>
  <si>
    <r>
      <t>Перелік об</t>
    </r>
    <r>
      <rPr>
        <b/>
        <sz val="11"/>
        <color theme="1"/>
        <rFont val="Calibri"/>
        <family val="2"/>
        <charset val="204"/>
      </rPr>
      <t>'</t>
    </r>
    <r>
      <rPr>
        <b/>
        <sz val="11"/>
        <color theme="1"/>
        <rFont val="Book Antiqua"/>
        <family val="1"/>
        <charset val="204"/>
      </rPr>
      <t>єктів, видатки на які у 2018 році будуть проводитися за рахунок коштів бюджету розвитку</t>
    </r>
    <r>
      <rPr>
        <b/>
        <sz val="11"/>
        <color theme="1"/>
        <rFont val="Calibri"/>
        <family val="2"/>
        <charset val="204"/>
      </rPr>
      <t>¹</t>
    </r>
  </si>
  <si>
    <t>0443</t>
  </si>
  <si>
    <r>
      <t>Будівництво пам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ятного знаку загиблим воїнам</t>
    </r>
  </si>
  <si>
    <r>
      <t>Капремонт м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якої покрівлі буд. № 2 на кв.Залізничників</t>
    </r>
  </si>
  <si>
    <t>Заходи запобігання та ліквідації надзвичайних ситуацій та наслідків стихійного лиха</t>
  </si>
  <si>
    <t>Організація благоустрою населених пунктів</t>
  </si>
  <si>
    <t xml:space="preserve">Капітальний ремонт ліній зовнішнього освітлення </t>
  </si>
  <si>
    <t>Утримання та розвитокавтомобільних доріг та дорожньої інфраструктури за рахунок коштів місцевого бюджету</t>
  </si>
  <si>
    <t>Капітальний ремонт автодоріги до цвинтаря від вул.Весела до вул.Смальківка-Солонці (співфінансування)</t>
  </si>
  <si>
    <t>Капітальний ремонт ділянки дорогои по пр..Будівельника Забурдаєва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</si>
  <si>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</si>
  <si>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Інша діяльність у сфері управління</t>
  </si>
  <si>
    <t>Надання дошкільної освіти</t>
  </si>
  <si>
    <t>1030</t>
  </si>
  <si>
    <t>3140</t>
  </si>
  <si>
    <t>Культура та мистецтво</t>
  </si>
  <si>
    <t>4060</t>
  </si>
  <si>
    <t>Забезпечення діяльності палаців і будинків культури, клубів, центрів дозвілля та інших клубних закладів</t>
  </si>
  <si>
    <t>6013</t>
  </si>
  <si>
    <t>Забезпечення діяльностіводопровідно-каналізаційне господарства</t>
  </si>
  <si>
    <t>6020</t>
  </si>
  <si>
    <t>Забезпечення функціонування  підприємств, установ та організацій, що виробляють, виконують та/або надають житлово-комунальні послуги</t>
  </si>
  <si>
    <t>6030</t>
  </si>
  <si>
    <t>7100</t>
  </si>
  <si>
    <t>7130</t>
  </si>
  <si>
    <t>Здійснення заходів із землеустрою</t>
  </si>
  <si>
    <t>7300</t>
  </si>
  <si>
    <t>Будівництво та регіональний розвиток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</si>
  <si>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</si>
  <si>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 за рахунок коштів місцевого бюджету</t>
  </si>
  <si>
    <t>Членські внески до асоціацй органів місцевого самоврядування</t>
  </si>
  <si>
    <t>Захист населення і територій від надзвичайних ситуацій техногенного та природного характеру</t>
  </si>
  <si>
    <t>Охорона навколишнього природного середовища</t>
  </si>
  <si>
    <t>Утилізація відходів</t>
  </si>
  <si>
    <t>Міжбюджетні трансферти</t>
  </si>
  <si>
    <t>Інші дотації з місцевого бюджету іншим місцевим бюджетам</t>
  </si>
  <si>
    <t>Інші субвенції з місцевого бюджету</t>
  </si>
  <si>
    <t>Капітальний ремонт другої частини приміщень стадіону "Нива"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</si>
  <si>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</si>
  <si>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</si>
  <si>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</si>
  <si>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3242</t>
  </si>
  <si>
    <t>Інші заходи у сфері соціального захисту і соціального забезпечення</t>
  </si>
  <si>
    <t>Керівник ФРВ - головний бухгалтер  ___________________ Н.О.Варибрус</t>
  </si>
  <si>
    <t>4082</t>
  </si>
  <si>
    <t>0829</t>
  </si>
  <si>
    <t>Інші заходи в галузі культури і мистецтва</t>
  </si>
  <si>
    <t>5000</t>
  </si>
  <si>
    <t>Фізична культура і спорт</t>
  </si>
  <si>
    <t>5061</t>
  </si>
  <si>
    <t>0810</t>
  </si>
  <si>
    <t>Будівництво тротуару на пл.Привокзальній</t>
  </si>
  <si>
    <t>Будівництво тротуару по вул.Садовій</t>
  </si>
  <si>
    <t>Будівництво автобусних зупинок (3 шт)</t>
  </si>
  <si>
    <t>Фінансування за рахунок залишків коштів на рахунках бюджетних установ</t>
  </si>
  <si>
    <r>
      <t>Забезпечення діяльності місцевих центрів фізичного здоров</t>
    </r>
    <r>
      <rPr>
        <sz val="6"/>
        <color theme="1"/>
        <rFont val="Calibri"/>
        <family val="2"/>
        <charset val="204"/>
      </rPr>
      <t>'</t>
    </r>
    <r>
      <rPr>
        <sz val="6"/>
        <color theme="1"/>
        <rFont val="Book Antiqua"/>
        <family val="1"/>
        <charset val="204"/>
      </rPr>
      <t>я населення "Спорт для всіх" та проведення фізкультурно-масових заходів серед населення регіону</t>
    </r>
  </si>
  <si>
    <r>
      <t>Сільське, лісове, рибне  та мисливство</t>
    </r>
    <r>
      <rPr>
        <b/>
        <sz val="6"/>
        <color rgb="FF000000"/>
        <rFont val="Times New Roman"/>
        <family val="1"/>
        <charset val="204"/>
      </rPr>
      <t> </t>
    </r>
  </si>
  <si>
    <r>
      <t>Інші програми та заходи, пов</t>
    </r>
    <r>
      <rPr>
        <b/>
        <sz val="6"/>
        <color theme="1"/>
        <rFont val="Calibri"/>
        <family val="2"/>
        <charset val="204"/>
      </rPr>
      <t>'</t>
    </r>
    <r>
      <rPr>
        <b/>
        <sz val="6"/>
        <color theme="1"/>
        <rFont val="Book Antiqua"/>
        <family val="1"/>
        <charset val="204"/>
      </rPr>
      <t>язані з економічною діяльністю</t>
    </r>
  </si>
  <si>
    <r>
      <t>Код програмної класифікації видатків та кредитування місцевого бюджету</t>
    </r>
    <r>
      <rPr>
        <sz val="6"/>
        <color theme="1"/>
        <rFont val="Calibri"/>
        <family val="2"/>
        <charset val="204"/>
      </rPr>
      <t>²</t>
    </r>
  </si>
  <si>
    <r>
      <t>Назва об</t>
    </r>
    <r>
      <rPr>
        <sz val="6"/>
        <color theme="1"/>
        <rFont val="Calibri"/>
        <family val="2"/>
        <charset val="204"/>
      </rPr>
      <t>'</t>
    </r>
    <r>
      <rPr>
        <sz val="6"/>
        <color theme="1"/>
        <rFont val="Book Antiqua"/>
        <family val="1"/>
        <charset val="204"/>
      </rPr>
      <t>єктів відповідно до проектно - кошторисної документації</t>
    </r>
  </si>
  <si>
    <r>
      <t>Відсоток завершенності будівництва об</t>
    </r>
    <r>
      <rPr>
        <sz val="6"/>
        <color theme="1"/>
        <rFont val="Calibri"/>
        <family val="2"/>
        <charset val="204"/>
      </rPr>
      <t>'</t>
    </r>
    <r>
      <rPr>
        <sz val="6"/>
        <color theme="1"/>
        <rFont val="Book Antiqua"/>
        <family val="1"/>
        <charset val="204"/>
      </rPr>
      <t xml:space="preserve">єктів на майбутні роки </t>
    </r>
  </si>
  <si>
    <r>
      <t>Всього видатків на завершення будівництва об</t>
    </r>
    <r>
      <rPr>
        <sz val="6"/>
        <color theme="1"/>
        <rFont val="Calibri"/>
        <family val="2"/>
        <charset val="204"/>
      </rPr>
      <t>'</t>
    </r>
    <r>
      <rPr>
        <sz val="6"/>
        <color theme="1"/>
        <rFont val="Book Antiqua"/>
        <family val="1"/>
        <charset val="204"/>
      </rPr>
      <t xml:space="preserve">єктів на майбутні роки </t>
    </r>
  </si>
  <si>
    <t>Додаток № 4</t>
  </si>
  <si>
    <t>ДОХОДИ</t>
  </si>
  <si>
    <t>Найменування</t>
  </si>
  <si>
    <t>в т.ч. бюджет розвитку</t>
  </si>
  <si>
    <t>Податкові надходження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</si>
  <si>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</si>
  <si>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</si>
  <si>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Податки на власність</t>
  </si>
  <si>
    <t>Податок з власників транспортних засобів та інших самохідних машин і механізмів</t>
  </si>
  <si>
    <t>Податок з власників наземних транспортних засобів та інших самохідних машин і механізмів (юридичних осіб)</t>
  </si>
  <si>
    <t>Податок з власників наземних транспортних засобів та інших самохідних машин і механізмів (з громадян)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</si>
  <si>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</si>
  <si>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</si>
  <si>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</si>
  <si>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спеціальне використання води водних об'єктів місцевого значення</t>
  </si>
  <si>
    <t>Рентна плата за користування надрами для видобування корисних копалин місцевого значення</t>
  </si>
  <si>
    <t>Рентна плата за користування надрами в цілях, не пов'язаних з видобуванням корисних копалин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</si>
  <si>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</si>
  <si>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</si>
  <si>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</si>
  <si>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</si>
  <si>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</si>
  <si>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</si>
  <si>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</si>
  <si>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</si>
  <si>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</si>
  <si>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</si>
  <si>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</si>
  <si>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</si>
  <si>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</si>
  <si>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</si>
  <si>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</si>
  <si>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</si>
  <si>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</si>
  <si>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</si>
  <si>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</si>
  <si>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</si>
  <si>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</si>
  <si>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</si>
  <si>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</si>
  <si>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</si>
  <si>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</si>
  <si>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</si>
  <si>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</si>
  <si>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r>
      <t>Надходження від розміщення відходів у спеціальновідведених для цього місцях чи на об</t>
    </r>
    <r>
      <rPr>
        <sz val="8"/>
        <color indexed="8"/>
        <rFont val="Book Antiqua"/>
        <family val="1"/>
        <charset val="204"/>
      </rPr>
      <t>’єктах, крім розміщення окремих видів відходів як вторинної сировини</t>
    </r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</si>
  <si>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</si>
  <si>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</si>
  <si>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</si>
  <si>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</si>
  <si>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</si>
  <si>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</si>
  <si>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</si>
  <si>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</si>
  <si>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</si>
  <si>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</si>
  <si>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 xml:space="preserve">Державне мито           </t>
  </si>
  <si>
    <t>Державне мито, що сплачується за місцем розгляду та оформлення документів, у тому числі за оформлення документів на спадщину  і дарування</t>
  </si>
  <si>
    <t>Державне мито, пов"язане з видачею та оформленням закордонних паспортів (посвідок) та паспортів громадянУкраїни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</si>
  <si>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</si>
  <si>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</si>
  <si>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</si>
  <si>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</si>
  <si>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</si>
  <si>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</si>
  <si>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Інші джерела власних надходжень бюджетних установ 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</si>
  <si>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</si>
  <si>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</si>
  <si>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>Субвенції з місцевих бюджетів іншим місцевим бюджетам</t>
  </si>
  <si>
    <t>Всього доходів</t>
  </si>
  <si>
    <t>Керівник ФРВ - головний бухгалтер</t>
  </si>
  <si>
    <t>Н.О.Варибрус</t>
  </si>
  <si>
    <t>(підпис)</t>
  </si>
  <si>
    <t>(ініціали і прізвище)</t>
  </si>
  <si>
    <t>Інша діяльність у сфері  екології та охорони природних ресурсів</t>
  </si>
  <si>
    <t>Гроиадський порядок та безпека</t>
  </si>
  <si>
    <t>0380</t>
  </si>
  <si>
    <t>Інші заходи громадського порядку та безпеки</t>
  </si>
  <si>
    <r>
      <t>Будівництво об</t>
    </r>
    <r>
      <rPr>
        <sz val="6"/>
        <color theme="1"/>
        <rFont val="Calibri"/>
        <family val="2"/>
        <charset val="204"/>
      </rPr>
      <t>'</t>
    </r>
    <r>
      <rPr>
        <sz val="6"/>
        <color theme="1"/>
        <rFont val="Book Antiqua"/>
        <family val="1"/>
        <charset val="204"/>
      </rPr>
      <t>єктів житлово-комунального господарства</t>
    </r>
  </si>
  <si>
    <t>Будівництво об'єктів житлово-комунального господарства</t>
  </si>
  <si>
    <t xml:space="preserve">Адміністративні штрафи та штрафні санкції за порушення законодавства у сфері виробництва та обігу алкогольних напоїв та тютюнових виробів 
</t>
  </si>
  <si>
    <t>код/місяць</t>
  </si>
  <si>
    <t>рік</t>
  </si>
  <si>
    <t>видатки</t>
  </si>
  <si>
    <t>6030 (01ф)</t>
  </si>
  <si>
    <t>8330 (01ф)</t>
  </si>
  <si>
    <t>7330 (07ф)</t>
  </si>
  <si>
    <t>7310 (07ф)</t>
  </si>
  <si>
    <t>0150 (07ф)</t>
  </si>
  <si>
    <t>1010 (07ф)</t>
  </si>
  <si>
    <t>Капітальний ремонт тротуарів по вул. Сосюри і Державній, пл.50-річчя Перемоги, кв.Мирний</t>
  </si>
  <si>
    <t>1010 (01 ф)</t>
  </si>
  <si>
    <t>5061 (01ф)</t>
  </si>
  <si>
    <t>0150 (01 ф)</t>
  </si>
  <si>
    <t>6013 (01Ф)</t>
  </si>
  <si>
    <t>Придбання проекторів та демонстраційних екранів</t>
  </si>
  <si>
    <t>Придбання інформаційного табло</t>
  </si>
  <si>
    <t>Придбання обладнання на харчовий блок та прачку для ЦРД</t>
  </si>
  <si>
    <t>Придбання обладнання для дитячого майданчика</t>
  </si>
  <si>
    <t>Будівництво інших об'єктів соціальної та виробничої інфраструктури комунальної власності</t>
  </si>
  <si>
    <t>Будівництво дитячих майданчиків на території ЦРД</t>
  </si>
  <si>
    <t>Будівництво паркану (ЦРД і "Малятко")</t>
  </si>
  <si>
    <t>Капітальний ремонт автодороги по вул. Садово-Набережній</t>
  </si>
  <si>
    <t>Капремонт асфальтобетонного покриття (ЦРД і "Малятко")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</si>
  <si>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</si>
  <si>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r>
      <t>Код програмної класифікації видатків та кредитування місцевого бюджету</t>
    </r>
    <r>
      <rPr>
        <sz val="5"/>
        <color theme="1"/>
        <rFont val="Calibri"/>
        <family val="2"/>
        <charset val="204"/>
      </rPr>
      <t>¹</t>
    </r>
  </si>
  <si>
    <r>
      <t>Найменування згідно з типовою відомчою/типовою програмною</t>
    </r>
    <r>
      <rPr>
        <sz val="5"/>
        <color theme="1"/>
        <rFont val="Calibri"/>
        <family val="2"/>
        <charset val="204"/>
      </rPr>
      <t>²</t>
    </r>
    <r>
      <rPr>
        <sz val="5"/>
        <color theme="1"/>
        <rFont val="Book Antiqua"/>
        <family val="1"/>
        <charset val="204"/>
      </rPr>
      <t>/тимчасовою класифікацією видатків та кредитування місцевих бюджетів</t>
    </r>
  </si>
  <si>
    <t>6030 (07ф)</t>
  </si>
  <si>
    <t>7461 (07ф)</t>
  </si>
  <si>
    <t>8110 (07ф)</t>
  </si>
  <si>
    <t>ПОЯСНЮВАЛЬНА ЗАПИСКА</t>
  </si>
  <si>
    <t>до рішення "Про внесення змін до бюджету"</t>
  </si>
  <si>
    <t>ВИДАТКИ</t>
  </si>
  <si>
    <t>7461</t>
  </si>
  <si>
    <r>
      <t>Капітальний ремонт з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їздів на м.Злагоди біля буд.10 та 12</t>
    </r>
  </si>
  <si>
    <t>Капітальний ремонт з'їздів на м.Злагоди біля буд.10 та 12 та автодороги по вул. Садово-Набережній</t>
  </si>
  <si>
    <t>8110</t>
  </si>
  <si>
    <r>
      <t>Капремонт м</t>
    </r>
    <r>
      <rPr>
        <i/>
        <sz val="9"/>
        <color theme="1"/>
        <rFont val="Calibri"/>
        <family val="2"/>
        <charset val="204"/>
      </rPr>
      <t>'</t>
    </r>
    <r>
      <rPr>
        <i/>
        <sz val="7"/>
        <color theme="1"/>
        <rFont val="Book Antiqua"/>
        <family val="1"/>
        <charset val="204"/>
      </rPr>
      <t>якої покрівлі буд. № 2 на кв.Залізничників</t>
    </r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</si>
  <si>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</si>
  <si>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</si>
  <si>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Придбання студійного обладнання (колонки, мікшерський пульт та інше)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</si>
  <si>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</si>
  <si>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до рішення 22 сесії (7скликання) </t>
  </si>
  <si>
    <t>від 26.06.2018р №  22/___</t>
  </si>
  <si>
    <t>до рішення 22 сесії (7 скликання) від 26.06.2018р. № 22/____</t>
  </si>
  <si>
    <t>до рішення 22 сесії (7 скликання)</t>
  </si>
  <si>
    <t>від 26.06.2018р. № 22/_____</t>
  </si>
  <si>
    <t xml:space="preserve">Підвищення окладів посадових осіб і службовців ОМС з 18.05.2018 відповідно до постанови КМУ від 10.05.2018 № 363 </t>
  </si>
  <si>
    <t>благоустрій міста (придбання обладнання для дитячих майданчиків)</t>
  </si>
  <si>
    <t>6031</t>
  </si>
  <si>
    <t>благоустрій міста (капітальний ремонт тротуарів)</t>
  </si>
  <si>
    <t>Будівництво об'єктів житлово-комунального господарства (будівництво тротуару на вул.Садова)</t>
  </si>
  <si>
    <t>7310</t>
  </si>
  <si>
    <r>
      <t>утримання ДНЗ (благодійні внески для</t>
    </r>
    <r>
      <rPr>
        <i/>
        <sz val="8.0500000000000007"/>
        <color theme="1"/>
        <rFont val="Book Antiqua"/>
        <family val="1"/>
        <charset val="204"/>
      </rPr>
      <t xml:space="preserve"> КДНЗ)</t>
    </r>
  </si>
  <si>
    <t>Забезпечення діяльності клубів (Придбання студійного обладнання (колонки, мікшерський пульт та інше))</t>
  </si>
  <si>
    <t>7700</t>
  </si>
  <si>
    <t>використання грантових коштів</t>
  </si>
  <si>
    <t>За рахунок власних надходжень (оренда, продаж металобрухту, дарунки, кошти на виконання окремих доручень) збільшені планові показники на 136,77955 тис.грн., в т.р., надходження коштів від оренди - 0,2 тис.грн. та продажу метелобрухту - 0,101 тис.грн, матеріальні цінності для КДНЗ на загальну суму 4,57255 тис.грн., для МККД - 27,000 тис.грн., кошти на виконання проекту з ремонту та облаштуванню холу міської ради - 104,906 тис.грн.</t>
  </si>
  <si>
    <t>Придбання алюмінієвої конструкції тамбуру та дверей в приміщення КЗ "МККД" по вул.Сосюри. 3</t>
  </si>
  <si>
    <t xml:space="preserve">до рішення 22 сесії (7 скликання) </t>
  </si>
  <si>
    <t>від _26.06.2018р. № 22/________</t>
  </si>
  <si>
    <t>Збільшення доходної частини бюджету по загальному фонду на 1491,7 тис.грн, по спеціальному - 136,77955 тис.грн в розрізі надходжень:</t>
  </si>
  <si>
    <t>Будівництво ліній електропостачання</t>
  </si>
  <si>
    <t>Капремонт водопровідної мережі (ЦРД+"Малятко")</t>
  </si>
  <si>
    <t>Капремонт КЗДО "Сонечко" (утеплення +електромережа)</t>
  </si>
  <si>
    <t>Бюджет розвитку збільшено на 620,0 тис.грн. за рахунок перевиконання доходної частини загального фонду бюджету</t>
  </si>
  <si>
    <t>Використано залишок коштів на початок року у сумі 4000 тис.грн.</t>
  </si>
  <si>
    <t>Разом збільшення:1628,47955 тис.грн. (доходи) + 400 тис.грн (залишок) = 2028,47955 тис.грн., в т.р., бюджет розвитку - 620тис.грн.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</si>
</sst>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"/>
  </numFmts>
  <fonts count="63" x14ac:knownFonts="1">
    <font>
      <sz val="11"/>
      <color theme="1"/>
      <name val="Calibri"/>
      <family val="2"/>
      <charset val="204"/>
      <scheme val="minor"/>
    </font>
    <font>
      <sz val="9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8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10"/>
      <name val="Arial Cyr"/>
      <charset val="204"/>
    </font>
    <font>
      <b/>
      <sz val="9"/>
      <color theme="1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sz val="7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b/>
      <sz val="7"/>
      <color theme="1"/>
      <name val="Book Antiqua"/>
      <family val="1"/>
      <charset val="204"/>
    </font>
    <font>
      <sz val="7"/>
      <color theme="1"/>
      <name val="Calibri"/>
      <family val="2"/>
      <charset val="204"/>
    </font>
    <font>
      <sz val="11"/>
      <color theme="1"/>
      <name val="Book Antiqua"/>
      <family val="1"/>
      <charset val="204"/>
    </font>
    <font>
      <b/>
      <sz val="11"/>
      <color theme="1"/>
      <name val="Calibri"/>
      <family val="2"/>
      <charset val="204"/>
    </font>
    <font>
      <b/>
      <sz val="8"/>
      <color theme="1"/>
      <name val="Book Antiqua"/>
      <family val="1"/>
      <charset val="204"/>
    </font>
    <font>
      <b/>
      <i/>
      <sz val="8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Book Antiqua"/>
      <family val="1"/>
      <charset val="204"/>
    </font>
    <font>
      <sz val="9"/>
      <color theme="1"/>
      <name val="Calibri"/>
      <family val="2"/>
      <charset val="204"/>
    </font>
    <font>
      <b/>
      <i/>
      <sz val="7"/>
      <color theme="1"/>
      <name val="Calibri"/>
      <family val="2"/>
      <charset val="204"/>
    </font>
    <font>
      <b/>
      <i/>
      <sz val="7"/>
      <color theme="1"/>
      <name val="Book Antiqua"/>
      <family val="1"/>
      <charset val="204"/>
    </font>
    <font>
      <i/>
      <sz val="9"/>
      <color theme="1"/>
      <name val="Book Antiqua"/>
      <family val="1"/>
      <charset val="204"/>
    </font>
    <font>
      <sz val="9"/>
      <name val="Book Antiqua"/>
      <family val="1"/>
      <charset val="204"/>
    </font>
    <font>
      <sz val="6"/>
      <color theme="1"/>
      <name val="Calibri"/>
      <family val="2"/>
      <charset val="204"/>
    </font>
    <font>
      <b/>
      <sz val="6"/>
      <color theme="1"/>
      <name val="Book Antiqua"/>
      <family val="1"/>
      <charset val="204"/>
    </font>
    <font>
      <b/>
      <sz val="6"/>
      <color rgb="FF000000"/>
      <name val="Times New Roman"/>
      <family val="1"/>
      <charset val="204"/>
    </font>
    <font>
      <b/>
      <sz val="6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name val="Book Antiqua"/>
      <family val="1"/>
      <charset val="204"/>
    </font>
    <font>
      <b/>
      <u/>
      <sz val="9"/>
      <name val="Book Antiqua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333333"/>
      <name val="Book Antiqua"/>
      <family val="1"/>
      <charset val="204"/>
    </font>
    <font>
      <sz val="8"/>
      <name val="Book Antiqua"/>
      <family val="1"/>
      <charset val="204"/>
    </font>
    <font>
      <b/>
      <sz val="8"/>
      <name val="Book Antiqua"/>
      <family val="1"/>
      <charset val="204"/>
    </font>
    <font>
      <b/>
      <i/>
      <sz val="8"/>
      <color rgb="FF333333"/>
      <name val="Book Antiqua"/>
      <family val="1"/>
      <charset val="204"/>
    </font>
    <font>
      <sz val="8"/>
      <color rgb="FF333333"/>
      <name val="Book Antiqua"/>
      <family val="1"/>
      <charset val="204"/>
    </font>
    <font>
      <i/>
      <sz val="8"/>
      <name val="Book Antiqua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8"/>
      <color rgb="FF333333"/>
      <name val="Book Antiqua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i/>
      <sz val="8"/>
      <name val="Book Antiqua"/>
      <family val="1"/>
      <charset val="204"/>
    </font>
    <font>
      <sz val="8"/>
      <color indexed="8"/>
      <name val="Book Antiqua"/>
      <family val="1"/>
      <charset val="204"/>
    </font>
    <font>
      <b/>
      <u/>
      <sz val="8"/>
      <name val="Book Antiqua"/>
      <family val="1"/>
      <charset val="204"/>
    </font>
    <font>
      <b/>
      <i/>
      <sz val="8"/>
      <color rgb="FF000000"/>
      <name val="Book Antiqua"/>
      <family val="1"/>
      <charset val="204"/>
    </font>
    <font>
      <sz val="8"/>
      <color rgb="FF000000"/>
      <name val="Book Antiqua"/>
      <family val="1"/>
      <charset val="204"/>
    </font>
    <font>
      <b/>
      <i/>
      <sz val="7"/>
      <name val="Book Antiqua"/>
      <family val="1"/>
      <charset val="204"/>
    </font>
    <font>
      <i/>
      <sz val="7"/>
      <color theme="1"/>
      <name val="Book Antiqua"/>
      <family val="1"/>
      <charset val="204"/>
    </font>
    <font>
      <i/>
      <sz val="8"/>
      <color theme="1"/>
      <name val="Book Antiqua"/>
      <family val="1"/>
      <charset val="204"/>
    </font>
    <font>
      <b/>
      <sz val="7"/>
      <color rgb="FF333333"/>
      <name val="Book Antiqua"/>
      <family val="1"/>
      <charset val="204"/>
    </font>
    <font>
      <sz val="5"/>
      <color theme="1"/>
      <name val="Book Antiqua"/>
      <family val="1"/>
      <charset val="204"/>
    </font>
    <font>
      <sz val="5"/>
      <color theme="1"/>
      <name val="Calibri"/>
      <family val="2"/>
      <charset val="204"/>
    </font>
    <font>
      <i/>
      <sz val="5"/>
      <color theme="1"/>
      <name val="Book Antiqua"/>
      <family val="1"/>
      <charset val="204"/>
    </font>
    <font>
      <b/>
      <i/>
      <sz val="9"/>
      <name val="Book Antiqua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8.0500000000000007"/>
      <color theme="1"/>
      <name val="Book Antiqua"/>
      <family val="1"/>
      <charset val="204"/>
    </font>
    <font>
      <i/>
      <sz val="9"/>
      <color theme="1"/>
      <name val="Calibri"/>
      <family val="2"/>
      <charset val="204"/>
    </font>
    <font>
      <sz val="6"/>
      <name val="Book Antiqu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top" wrapText="1"/>
    </xf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7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18" fillId="0" borderId="1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8" fillId="0" borderId="1" xfId="0" applyNumberFormat="1" applyFont="1" applyFill="1" applyBorder="1" applyAlignment="1" applyProtection="1">
      <alignment horizontal="left" vertical="top"/>
    </xf>
    <xf numFmtId="0" fontId="18" fillId="0" borderId="1" xfId="0" applyNumberFormat="1" applyFont="1" applyFill="1" applyBorder="1" applyAlignment="1" applyProtection="1">
      <alignment vertical="top" wrapText="1"/>
    </xf>
    <xf numFmtId="0" fontId="20" fillId="0" borderId="1" xfId="0" applyNumberFormat="1" applyFont="1" applyFill="1" applyBorder="1" applyAlignment="1" applyProtection="1">
      <alignment horizontal="left" vertical="top"/>
    </xf>
    <xf numFmtId="0" fontId="20" fillId="0" borderId="1" xfId="0" applyNumberFormat="1" applyFont="1" applyFill="1" applyBorder="1" applyAlignment="1" applyProtection="1">
      <alignment vertical="top" wrapText="1"/>
    </xf>
    <xf numFmtId="0" fontId="21" fillId="0" borderId="1" xfId="0" applyNumberFormat="1" applyFont="1" applyFill="1" applyBorder="1" applyAlignment="1" applyProtection="1">
      <alignment horizontal="left" vertical="top"/>
    </xf>
    <xf numFmtId="0" fontId="21" fillId="0" borderId="1" xfId="0" applyNumberFormat="1" applyFont="1" applyFill="1" applyBorder="1" applyAlignment="1" applyProtection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15" fillId="0" borderId="6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right" vertical="top" wrapText="1"/>
    </xf>
    <xf numFmtId="49" fontId="15" fillId="0" borderId="1" xfId="0" applyNumberFormat="1" applyFont="1" applyBorder="1" applyAlignment="1">
      <alignment horizontal="right" vertical="center" wrapText="1"/>
    </xf>
    <xf numFmtId="49" fontId="15" fillId="0" borderId="2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2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164" fontId="26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164" fontId="27" fillId="0" borderId="1" xfId="0" applyNumberFormat="1" applyFont="1" applyBorder="1" applyAlignment="1">
      <alignment vertical="center" wrapText="1"/>
    </xf>
    <xf numFmtId="166" fontId="6" fillId="3" borderId="1" xfId="0" applyNumberFormat="1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166" fontId="17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6" fontId="4" fillId="0" borderId="1" xfId="0" applyNumberFormat="1" applyFont="1" applyBorder="1" applyAlignment="1">
      <alignment vertical="center" wrapText="1"/>
    </xf>
    <xf numFmtId="166" fontId="8" fillId="0" borderId="1" xfId="0" applyNumberFormat="1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0" fillId="0" borderId="0" xfId="0" applyBorder="1"/>
    <xf numFmtId="0" fontId="32" fillId="0" borderId="0" xfId="0" applyFont="1"/>
    <xf numFmtId="0" fontId="3" fillId="0" borderId="1" xfId="0" applyFont="1" applyBorder="1" applyAlignment="1">
      <alignment horizontal="center" vertical="center" wrapText="1"/>
    </xf>
    <xf numFmtId="0" fontId="33" fillId="0" borderId="1" xfId="1" applyFont="1" applyBorder="1" applyAlignment="1">
      <alignment vertical="center" wrapText="1"/>
    </xf>
    <xf numFmtId="0" fontId="34" fillId="0" borderId="1" xfId="1" applyFont="1" applyBorder="1" applyAlignment="1">
      <alignment horizontal="center" vertical="center" wrapText="1"/>
    </xf>
    <xf numFmtId="0" fontId="35" fillId="0" borderId="0" xfId="0" applyFont="1"/>
    <xf numFmtId="0" fontId="36" fillId="4" borderId="1" xfId="0" applyFont="1" applyFill="1" applyBorder="1" applyAlignment="1">
      <alignment horizontal="right" wrapText="1"/>
    </xf>
    <xf numFmtId="0" fontId="36" fillId="4" borderId="1" xfId="0" applyFont="1" applyFill="1" applyBorder="1" applyAlignment="1">
      <alignment horizontal="justify" wrapText="1"/>
    </xf>
    <xf numFmtId="0" fontId="37" fillId="0" borderId="1" xfId="2" applyFont="1" applyBorder="1" applyAlignment="1">
      <alignment vertical="center" wrapText="1"/>
    </xf>
    <xf numFmtId="0" fontId="38" fillId="0" borderId="1" xfId="2" applyFont="1" applyBorder="1" applyAlignment="1">
      <alignment vertical="center" wrapText="1"/>
    </xf>
    <xf numFmtId="0" fontId="36" fillId="4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right" vertical="top" wrapText="1"/>
    </xf>
    <xf numFmtId="0" fontId="39" fillId="4" borderId="1" xfId="0" applyFont="1" applyFill="1" applyBorder="1" applyAlignment="1">
      <alignment vertical="top" wrapText="1"/>
    </xf>
    <xf numFmtId="0" fontId="40" fillId="4" borderId="1" xfId="0" applyFont="1" applyFill="1" applyBorder="1" applyAlignment="1">
      <alignment vertical="top" wrapText="1"/>
    </xf>
    <xf numFmtId="0" fontId="40" fillId="4" borderId="1" xfId="0" applyFont="1" applyFill="1" applyBorder="1" applyAlignment="1">
      <alignment horizontal="right" wrapText="1"/>
    </xf>
    <xf numFmtId="0" fontId="40" fillId="4" borderId="1" xfId="0" applyFont="1" applyFill="1" applyBorder="1" applyAlignment="1">
      <alignment horizontal="justify" wrapText="1"/>
    </xf>
    <xf numFmtId="0" fontId="36" fillId="4" borderId="1" xfId="0" applyFont="1" applyFill="1" applyBorder="1" applyAlignment="1">
      <alignment horizontal="right" vertical="top" wrapText="1"/>
    </xf>
    <xf numFmtId="0" fontId="41" fillId="0" borderId="1" xfId="2" applyFont="1" applyBorder="1" applyAlignment="1">
      <alignment vertical="center" wrapText="1"/>
    </xf>
    <xf numFmtId="0" fontId="42" fillId="0" borderId="0" xfId="0" applyFont="1"/>
    <xf numFmtId="0" fontId="43" fillId="4" borderId="1" xfId="0" applyFont="1" applyFill="1" applyBorder="1" applyAlignment="1">
      <alignment horizontal="right" vertical="top" wrapText="1"/>
    </xf>
    <xf numFmtId="0" fontId="43" fillId="4" borderId="1" xfId="0" applyFont="1" applyFill="1" applyBorder="1" applyAlignment="1">
      <alignment vertical="top" wrapText="1"/>
    </xf>
    <xf numFmtId="0" fontId="44" fillId="0" borderId="0" xfId="0" applyFont="1"/>
    <xf numFmtId="0" fontId="37" fillId="0" borderId="1" xfId="3" applyFont="1" applyBorder="1" applyAlignment="1">
      <alignment vertical="center" wrapText="1"/>
    </xf>
    <xf numFmtId="0" fontId="37" fillId="0" borderId="1" xfId="4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5" fillId="0" borderId="0" xfId="0" applyFont="1"/>
    <xf numFmtId="0" fontId="9" fillId="0" borderId="1" xfId="0" applyFont="1" applyBorder="1" applyAlignment="1">
      <alignment horizontal="center" vertical="center" wrapText="1"/>
    </xf>
    <xf numFmtId="0" fontId="46" fillId="0" borderId="1" xfId="4" applyFont="1" applyBorder="1" applyAlignment="1">
      <alignment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33" fillId="0" borderId="1" xfId="6" applyFont="1" applyBorder="1" applyAlignment="1">
      <alignment vertical="center" wrapText="1"/>
    </xf>
    <xf numFmtId="0" fontId="34" fillId="0" borderId="1" xfId="6" applyFont="1" applyBorder="1" applyAlignment="1">
      <alignment horizontal="center" vertical="center" wrapText="1"/>
    </xf>
    <xf numFmtId="0" fontId="38" fillId="0" borderId="1" xfId="6" applyFont="1" applyBorder="1" applyAlignment="1">
      <alignment vertical="center" wrapText="1"/>
    </xf>
    <xf numFmtId="0" fontId="48" fillId="0" borderId="1" xfId="6" applyFont="1" applyBorder="1" applyAlignment="1">
      <alignment horizontal="left" vertical="center" wrapText="1"/>
    </xf>
    <xf numFmtId="0" fontId="46" fillId="0" borderId="1" xfId="6" applyFont="1" applyBorder="1" applyAlignment="1">
      <alignment vertical="center" wrapText="1"/>
    </xf>
    <xf numFmtId="0" fontId="40" fillId="0" borderId="1" xfId="0" applyFont="1" applyBorder="1" applyAlignment="1">
      <alignment wrapText="1"/>
    </xf>
    <xf numFmtId="0" fontId="38" fillId="0" borderId="1" xfId="6" applyFont="1" applyBorder="1" applyAlignment="1">
      <alignment horizontal="right" vertical="top" wrapText="1"/>
    </xf>
    <xf numFmtId="0" fontId="36" fillId="0" borderId="1" xfId="0" applyFont="1" applyBorder="1" applyAlignment="1">
      <alignment horizontal="left" vertical="top" wrapText="1"/>
    </xf>
    <xf numFmtId="0" fontId="37" fillId="0" borderId="1" xfId="8" applyFont="1" applyBorder="1" applyAlignment="1">
      <alignment vertical="center" wrapText="1"/>
    </xf>
    <xf numFmtId="0" fontId="38" fillId="0" borderId="1" xfId="8" applyFont="1" applyBorder="1" applyAlignment="1">
      <alignment vertical="center" wrapText="1"/>
    </xf>
    <xf numFmtId="0" fontId="38" fillId="0" borderId="1" xfId="7" applyFont="1" applyBorder="1" applyAlignment="1">
      <alignment vertical="center" wrapText="1"/>
    </xf>
    <xf numFmtId="0" fontId="37" fillId="0" borderId="1" xfId="7" applyFont="1" applyBorder="1" applyAlignment="1">
      <alignment vertical="center" wrapText="1"/>
    </xf>
    <xf numFmtId="0" fontId="46" fillId="0" borderId="1" xfId="7" applyFont="1" applyBorder="1" applyAlignment="1">
      <alignment vertical="center"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0" fillId="0" borderId="0" xfId="0" applyFont="1"/>
    <xf numFmtId="0" fontId="51" fillId="0" borderId="1" xfId="8" applyFont="1" applyBorder="1" applyAlignment="1">
      <alignment vertical="center" wrapText="1"/>
    </xf>
    <xf numFmtId="0" fontId="5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7" fillId="0" borderId="1" xfId="8" applyFont="1" applyBorder="1" applyAlignment="1">
      <alignment vertical="top" wrapText="1"/>
    </xf>
    <xf numFmtId="0" fontId="0" fillId="0" borderId="1" xfId="0" applyBorder="1"/>
    <xf numFmtId="0" fontId="9" fillId="0" borderId="1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164" fontId="16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53" fillId="2" borderId="1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right" vertical="top" wrapText="1"/>
    </xf>
    <xf numFmtId="49" fontId="16" fillId="0" borderId="4" xfId="0" applyNumberFormat="1" applyFont="1" applyBorder="1" applyAlignment="1">
      <alignment horizontal="right" vertical="top" wrapText="1"/>
    </xf>
    <xf numFmtId="0" fontId="16" fillId="0" borderId="4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vertical="center" wrapText="1"/>
    </xf>
    <xf numFmtId="166" fontId="11" fillId="3" borderId="1" xfId="0" applyNumberFormat="1" applyFont="1" applyFill="1" applyBorder="1" applyAlignment="1">
      <alignment vertical="center" wrapText="1"/>
    </xf>
    <xf numFmtId="0" fontId="54" fillId="4" borderId="1" xfId="0" applyFont="1" applyFill="1" applyBorder="1" applyAlignment="1">
      <alignment vertical="top" wrapText="1"/>
    </xf>
    <xf numFmtId="0" fontId="55" fillId="0" borderId="0" xfId="0" applyFont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vertical="center" wrapText="1"/>
    </xf>
    <xf numFmtId="0" fontId="0" fillId="0" borderId="1" xfId="0" applyFill="1" applyBorder="1"/>
    <xf numFmtId="0" fontId="59" fillId="0" borderId="0" xfId="0" applyFont="1"/>
    <xf numFmtId="49" fontId="35" fillId="0" borderId="0" xfId="0" applyNumberFormat="1" applyFont="1"/>
    <xf numFmtId="49" fontId="0" fillId="0" borderId="0" xfId="0" applyNumberFormat="1" applyAlignment="1">
      <alignment horizontal="right"/>
    </xf>
    <xf numFmtId="49" fontId="51" fillId="0" borderId="1" xfId="8" applyNumberFormat="1" applyFont="1" applyBorder="1" applyAlignment="1">
      <alignment horizontal="right" vertical="center" wrapText="1"/>
    </xf>
    <xf numFmtId="49" fontId="52" fillId="0" borderId="1" xfId="0" applyNumberFormat="1" applyFont="1" applyBorder="1" applyAlignment="1">
      <alignment vertical="center" wrapText="1"/>
    </xf>
    <xf numFmtId="164" fontId="11" fillId="3" borderId="1" xfId="0" applyNumberFormat="1" applyFont="1" applyFill="1" applyBorder="1" applyAlignment="1">
      <alignment vertical="center" wrapText="1"/>
    </xf>
    <xf numFmtId="0" fontId="62" fillId="0" borderId="1" xfId="8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textRotation="90" wrapText="1"/>
    </xf>
    <xf numFmtId="0" fontId="55" fillId="0" borderId="4" xfId="0" applyFont="1" applyBorder="1" applyAlignment="1">
      <alignment horizontal="center" vertical="center" textRotation="90" wrapText="1"/>
    </xf>
    <xf numFmtId="0" fontId="57" fillId="0" borderId="3" xfId="0" applyFont="1" applyBorder="1" applyAlignment="1">
      <alignment horizontal="center" vertical="center" textRotation="90" wrapText="1"/>
    </xf>
    <xf numFmtId="0" fontId="57" fillId="0" borderId="7" xfId="0" applyFont="1" applyBorder="1" applyAlignment="1">
      <alignment horizontal="center" vertical="center" textRotation="90" wrapText="1"/>
    </xf>
    <xf numFmtId="0" fontId="57" fillId="0" borderId="4" xfId="0" applyFont="1" applyBorder="1" applyAlignment="1">
      <alignment horizontal="center" vertical="center" textRotation="90" wrapText="1"/>
    </xf>
    <xf numFmtId="0" fontId="55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5" fillId="0" borderId="7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textRotation="90" wrapText="1"/>
    </xf>
    <xf numFmtId="49" fontId="3" fillId="0" borderId="3" xfId="0" applyNumberFormat="1" applyFont="1" applyBorder="1" applyAlignment="1">
      <alignment horizontal="right"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22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8" fillId="0" borderId="12" xfId="8" applyFont="1" applyBorder="1" applyAlignment="1">
      <alignment horizontal="left" vertical="center" wrapText="1"/>
    </xf>
    <xf numFmtId="0" fontId="51" fillId="0" borderId="0" xfId="8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8" fillId="0" borderId="0" xfId="8" applyNumberFormat="1" applyFont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Обычный 8" xfId="8"/>
    <cellStyle name="Обычный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90;&#1095;&#1077;&#1090;\&#1073;&#1102;&#1076;&#1078;&#1077;&#1090;\2015\&#1041;&#1102;&#1076;&#1078;&#1077;&#109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рік"/>
      <sheetName val="Доходи міс заг"/>
      <sheetName val="Доходи міс спец"/>
      <sheetName val="Фінансування рік"/>
      <sheetName val="Фінансування місяць"/>
      <sheetName val="Річний розпис"/>
      <sheetName val="Помісячний розпис заг"/>
      <sheetName val="Поміс.розпис спец"/>
      <sheetName val="зведений кошторис"/>
      <sheetName val="кошториси"/>
      <sheetName val="кошториси по ДНЗ"/>
      <sheetName val="план асигнувань ДНЗ"/>
      <sheetName val="План асигнувань"/>
      <sheetName val="Зведення показників"/>
      <sheetName val="Кошторис РФВ"/>
      <sheetName val="План асигнувань сп"/>
      <sheetName val="розподіл показників рік"/>
      <sheetName val="розподіл показників місяць"/>
      <sheetName val="аналіз"/>
      <sheetName val="енергоносії"/>
      <sheetName val="кредиторка"/>
      <sheetName val="Лист1"/>
      <sheetName val="Лист2"/>
      <sheetName val="Зміст"/>
      <sheetName val="Сільські ради"/>
    </sheetNames>
    <sheetDataSet>
      <sheetData sheetId="0">
        <row r="20">
          <cell r="C20">
            <v>58100</v>
          </cell>
        </row>
        <row r="23">
          <cell r="C23">
            <v>0</v>
          </cell>
        </row>
        <row r="24">
          <cell r="C24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66">
          <cell r="C66">
            <v>0</v>
          </cell>
          <cell r="D66">
            <v>0</v>
          </cell>
        </row>
        <row r="80">
          <cell r="C80">
            <v>-621470</v>
          </cell>
          <cell r="D80">
            <v>621470</v>
          </cell>
        </row>
      </sheetData>
      <sheetData sheetId="1"/>
      <sheetData sheetId="2"/>
      <sheetData sheetId="3">
        <row r="20">
          <cell r="D20">
            <v>2168530</v>
          </cell>
        </row>
      </sheetData>
      <sheetData sheetId="4"/>
      <sheetData sheetId="5"/>
      <sheetData sheetId="6">
        <row r="18">
          <cell r="O18">
            <v>2586640</v>
          </cell>
        </row>
      </sheetData>
      <sheetData sheetId="7">
        <row r="17">
          <cell r="O17">
            <v>913580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67" workbookViewId="0">
      <selection activeCell="B64" sqref="B64"/>
    </sheetView>
  </sheetViews>
  <sheetFormatPr defaultRowHeight="15" x14ac:dyDescent="0.25"/>
  <cols>
    <col min="1" max="1" width="10.42578125" customWidth="1"/>
    <col min="2" max="2" width="46.42578125" customWidth="1"/>
    <col min="3" max="3" width="11.140625" customWidth="1"/>
    <col min="4" max="4" width="10.140625" customWidth="1"/>
    <col min="5" max="5" width="10.85546875" customWidth="1"/>
    <col min="6" max="6" width="8.7109375" customWidth="1"/>
  </cols>
  <sheetData>
    <row r="1" spans="1:6" s="98" customFormat="1" x14ac:dyDescent="0.25">
      <c r="C1" s="172" t="s">
        <v>0</v>
      </c>
      <c r="D1" s="172"/>
      <c r="E1" s="172"/>
      <c r="F1" s="172"/>
    </row>
    <row r="2" spans="1:6" s="98" customFormat="1" x14ac:dyDescent="0.25">
      <c r="C2" s="172" t="s">
        <v>290</v>
      </c>
      <c r="D2" s="172"/>
      <c r="E2" s="172"/>
      <c r="F2" s="172"/>
    </row>
    <row r="3" spans="1:6" s="98" customFormat="1" x14ac:dyDescent="0.25">
      <c r="C3" s="172" t="s">
        <v>291</v>
      </c>
      <c r="D3" s="172"/>
      <c r="E3" s="172"/>
      <c r="F3" s="172"/>
    </row>
    <row r="4" spans="1:6" s="98" customFormat="1" ht="3" customHeight="1" x14ac:dyDescent="0.25"/>
    <row r="5" spans="1:6" x14ac:dyDescent="0.25">
      <c r="A5" s="173" t="s">
        <v>170</v>
      </c>
      <c r="B5" s="173"/>
      <c r="C5" s="173"/>
      <c r="D5" s="173"/>
      <c r="E5" s="173"/>
      <c r="F5" s="173"/>
    </row>
    <row r="6" spans="1:6" x14ac:dyDescent="0.25">
      <c r="A6" s="173" t="s">
        <v>104</v>
      </c>
      <c r="B6" s="173"/>
      <c r="C6" s="173"/>
      <c r="D6" s="173"/>
      <c r="E6" s="173"/>
      <c r="F6" s="173"/>
    </row>
    <row r="7" spans="1:6" x14ac:dyDescent="0.25">
      <c r="E7" s="171" t="s">
        <v>34</v>
      </c>
      <c r="F7" s="171"/>
    </row>
    <row r="8" spans="1:6" s="99" customFormat="1" ht="12.75" customHeight="1" x14ac:dyDescent="0.2">
      <c r="A8" s="176" t="s">
        <v>1</v>
      </c>
      <c r="B8" s="176" t="s">
        <v>171</v>
      </c>
      <c r="C8" s="176" t="s">
        <v>7</v>
      </c>
      <c r="D8" s="176" t="s">
        <v>2</v>
      </c>
      <c r="E8" s="178" t="s">
        <v>3</v>
      </c>
      <c r="F8" s="179"/>
    </row>
    <row r="9" spans="1:6" s="99" customFormat="1" ht="38.25" x14ac:dyDescent="0.2">
      <c r="A9" s="177"/>
      <c r="B9" s="177"/>
      <c r="C9" s="177"/>
      <c r="D9" s="177"/>
      <c r="E9" s="100" t="s">
        <v>7</v>
      </c>
      <c r="F9" s="100" t="s">
        <v>172</v>
      </c>
    </row>
    <row r="10" spans="1:6" x14ac:dyDescent="0.25">
      <c r="A10" s="100">
        <v>1</v>
      </c>
      <c r="B10" s="100">
        <v>2</v>
      </c>
      <c r="C10" s="100">
        <v>3</v>
      </c>
      <c r="D10" s="100">
        <v>4</v>
      </c>
      <c r="E10" s="100">
        <v>5</v>
      </c>
      <c r="F10" s="100">
        <v>6</v>
      </c>
    </row>
    <row r="11" spans="1:6" s="103" customFormat="1" x14ac:dyDescent="0.25">
      <c r="A11" s="101">
        <v>10000000</v>
      </c>
      <c r="B11" s="102" t="s">
        <v>173</v>
      </c>
      <c r="C11" s="10">
        <f t="shared" ref="C11:C12" si="0">SUM(D11:E11)</f>
        <v>23807.599999999999</v>
      </c>
      <c r="D11" s="10">
        <f>D12+D14+D18+D24+D30+D48</f>
        <v>23756.1</v>
      </c>
      <c r="E11" s="10">
        <f t="shared" ref="E11:F11" si="1">E12+E14+E18+E24+E30+E48</f>
        <v>51.5</v>
      </c>
      <c r="F11" s="10">
        <f t="shared" si="1"/>
        <v>0</v>
      </c>
    </row>
    <row r="12" spans="1:6" ht="15.75" customHeight="1" x14ac:dyDescent="0.3">
      <c r="A12" s="104">
        <v>11020000</v>
      </c>
      <c r="B12" s="105" t="s">
        <v>174</v>
      </c>
      <c r="C12" s="12">
        <f t="shared" si="0"/>
        <v>40.9</v>
      </c>
      <c r="D12" s="37">
        <f>D13</f>
        <v>40.9</v>
      </c>
      <c r="E12" s="37">
        <f t="shared" ref="E12:F12" si="2">E13</f>
        <v>0</v>
      </c>
      <c r="F12" s="37">
        <f t="shared" si="2"/>
        <v>0</v>
      </c>
    </row>
    <row r="13" spans="1:6" ht="25.5" x14ac:dyDescent="0.25">
      <c r="A13" s="106">
        <v>11020200</v>
      </c>
      <c r="B13" s="106" t="s">
        <v>175</v>
      </c>
      <c r="C13" s="12">
        <f>SUM(D13:E13)</f>
        <v>40.9</v>
      </c>
      <c r="D13" s="12">
        <v>40.9</v>
      </c>
      <c r="E13" s="12"/>
      <c r="F13" s="12"/>
    </row>
    <row r="14" spans="1:6" s="103" customFormat="1" hidden="1" x14ac:dyDescent="0.25">
      <c r="A14" s="107">
        <v>12000000</v>
      </c>
      <c r="B14" s="108" t="s">
        <v>176</v>
      </c>
      <c r="C14" s="10">
        <f t="shared" ref="C14:C82" si="3">SUM(D14:E14)</f>
        <v>0</v>
      </c>
      <c r="D14" s="10">
        <f>D15</f>
        <v>0</v>
      </c>
      <c r="E14" s="10">
        <f t="shared" ref="E14:F14" si="4">E15</f>
        <v>0</v>
      </c>
      <c r="F14" s="10">
        <f t="shared" si="4"/>
        <v>0</v>
      </c>
    </row>
    <row r="15" spans="1:6" s="103" customFormat="1" ht="24.75" hidden="1" customHeight="1" x14ac:dyDescent="0.25">
      <c r="A15" s="109">
        <v>12020000</v>
      </c>
      <c r="B15" s="110" t="s">
        <v>177</v>
      </c>
      <c r="C15" s="10">
        <f t="shared" si="3"/>
        <v>0</v>
      </c>
      <c r="D15" s="10">
        <f>SUM(D16:D17)</f>
        <v>0</v>
      </c>
      <c r="E15" s="10">
        <f t="shared" ref="E15:F15" si="5">SUM(E16:E17)</f>
        <v>0</v>
      </c>
      <c r="F15" s="10">
        <f t="shared" si="5"/>
        <v>0</v>
      </c>
    </row>
    <row r="16" spans="1:6" ht="32.25" hidden="1" customHeight="1" x14ac:dyDescent="0.25">
      <c r="A16" s="8">
        <v>12020100</v>
      </c>
      <c r="B16" s="111" t="s">
        <v>178</v>
      </c>
      <c r="C16" s="12">
        <f t="shared" si="3"/>
        <v>0</v>
      </c>
      <c r="D16" s="12">
        <f>'[1]Доходи рік'!$C23/1000</f>
        <v>0</v>
      </c>
      <c r="E16" s="12"/>
      <c r="F16" s="12"/>
    </row>
    <row r="17" spans="1:6" ht="25.5" hidden="1" x14ac:dyDescent="0.25">
      <c r="A17" s="8">
        <v>12020200</v>
      </c>
      <c r="B17" s="111" t="s">
        <v>179</v>
      </c>
      <c r="C17" s="12">
        <f t="shared" si="3"/>
        <v>0</v>
      </c>
      <c r="D17" s="12">
        <f>'[1]Доходи рік'!$C24/1000</f>
        <v>0</v>
      </c>
      <c r="E17" s="12"/>
      <c r="F17" s="12"/>
    </row>
    <row r="18" spans="1:6" s="103" customFormat="1" ht="27" hidden="1" x14ac:dyDescent="0.3">
      <c r="A18" s="104">
        <v>13000000</v>
      </c>
      <c r="B18" s="105" t="s">
        <v>180</v>
      </c>
      <c r="C18" s="10">
        <f t="shared" si="3"/>
        <v>0</v>
      </c>
      <c r="D18" s="10">
        <f>D19</f>
        <v>0</v>
      </c>
      <c r="E18" s="10">
        <f t="shared" ref="E18:F18" si="6">E19</f>
        <v>0</v>
      </c>
      <c r="F18" s="10">
        <f t="shared" si="6"/>
        <v>0</v>
      </c>
    </row>
    <row r="19" spans="1:6" hidden="1" x14ac:dyDescent="0.25">
      <c r="A19" s="112">
        <v>13010000</v>
      </c>
      <c r="B19" s="113" t="s">
        <v>181</v>
      </c>
      <c r="C19" s="12">
        <f t="shared" si="3"/>
        <v>0</v>
      </c>
      <c r="D19" s="12">
        <f>SUM(D20:D23)</f>
        <v>0</v>
      </c>
      <c r="E19" s="12">
        <f t="shared" ref="E19:F19" si="7">SUM(E20:E23)</f>
        <v>0</v>
      </c>
      <c r="F19" s="12">
        <f t="shared" si="7"/>
        <v>0</v>
      </c>
    </row>
    <row r="20" spans="1:6" ht="51" hidden="1" x14ac:dyDescent="0.25">
      <c r="A20" s="112">
        <v>13010200</v>
      </c>
      <c r="B20" s="113" t="s">
        <v>182</v>
      </c>
      <c r="C20" s="12">
        <f t="shared" si="3"/>
        <v>0</v>
      </c>
      <c r="D20" s="12">
        <f>'[1]Доходи рік'!$C27/1000</f>
        <v>0</v>
      </c>
      <c r="E20" s="12"/>
      <c r="F20" s="12"/>
    </row>
    <row r="21" spans="1:6" ht="25.5" hidden="1" customHeight="1" x14ac:dyDescent="0.25">
      <c r="A21" s="112">
        <v>13020200</v>
      </c>
      <c r="B21" s="113" t="s">
        <v>183</v>
      </c>
      <c r="C21" s="12">
        <f t="shared" si="3"/>
        <v>0</v>
      </c>
      <c r="D21" s="12">
        <f>'[1]Доходи рік'!$C28/1000</f>
        <v>0</v>
      </c>
      <c r="E21" s="12"/>
      <c r="F21" s="12"/>
    </row>
    <row r="22" spans="1:6" ht="25.5" hidden="1" x14ac:dyDescent="0.25">
      <c r="A22" s="112">
        <v>13030200</v>
      </c>
      <c r="B22" s="113" t="s">
        <v>184</v>
      </c>
      <c r="C22" s="12">
        <f t="shared" si="3"/>
        <v>0</v>
      </c>
      <c r="D22" s="12">
        <f>'[1]Доходи рік'!$C29/1000</f>
        <v>0</v>
      </c>
      <c r="E22" s="12"/>
      <c r="F22" s="12"/>
    </row>
    <row r="23" spans="1:6" ht="25.5" hidden="1" x14ac:dyDescent="0.25">
      <c r="A23" s="112">
        <v>13030600</v>
      </c>
      <c r="B23" s="113" t="s">
        <v>185</v>
      </c>
      <c r="C23" s="12">
        <f t="shared" si="3"/>
        <v>0</v>
      </c>
      <c r="D23" s="12">
        <f>'[1]Доходи рік'!$C30/1000</f>
        <v>0</v>
      </c>
      <c r="E23" s="12"/>
      <c r="F23" s="12"/>
    </row>
    <row r="24" spans="1:6" s="103" customFormat="1" x14ac:dyDescent="0.25">
      <c r="A24" s="114">
        <v>14000000</v>
      </c>
      <c r="B24" s="108" t="s">
        <v>186</v>
      </c>
      <c r="C24" s="10">
        <f t="shared" si="3"/>
        <v>2859.2</v>
      </c>
      <c r="D24" s="10">
        <f>D29+D25+D27</f>
        <v>2859.2</v>
      </c>
      <c r="E24" s="10">
        <f t="shared" ref="E24:F24" si="8">E29+E25+E27</f>
        <v>0</v>
      </c>
      <c r="F24" s="10">
        <f t="shared" si="8"/>
        <v>0</v>
      </c>
    </row>
    <row r="25" spans="1:6" s="116" customFormat="1" ht="27" x14ac:dyDescent="0.25">
      <c r="A25" s="115">
        <v>14020000</v>
      </c>
      <c r="B25" s="115" t="s">
        <v>187</v>
      </c>
      <c r="C25" s="37">
        <f t="shared" si="3"/>
        <v>367.2</v>
      </c>
      <c r="D25" s="37">
        <f>D26</f>
        <v>367.2</v>
      </c>
      <c r="E25" s="37">
        <f t="shared" ref="E25:F25" si="9">E26</f>
        <v>0</v>
      </c>
      <c r="F25" s="37">
        <f t="shared" si="9"/>
        <v>0</v>
      </c>
    </row>
    <row r="26" spans="1:6" s="103" customFormat="1" x14ac:dyDescent="0.25">
      <c r="A26" s="106">
        <v>14021900</v>
      </c>
      <c r="B26" s="106" t="s">
        <v>188</v>
      </c>
      <c r="C26" s="12">
        <f t="shared" si="3"/>
        <v>367.2</v>
      </c>
      <c r="D26" s="12">
        <v>367.2</v>
      </c>
      <c r="E26" s="12"/>
      <c r="F26" s="12"/>
    </row>
    <row r="27" spans="1:6" s="116" customFormat="1" ht="27" x14ac:dyDescent="0.25">
      <c r="A27" s="115">
        <v>14030000</v>
      </c>
      <c r="B27" s="115" t="s">
        <v>189</v>
      </c>
      <c r="C27" s="37">
        <f t="shared" si="3"/>
        <v>1450</v>
      </c>
      <c r="D27" s="37">
        <f>D28</f>
        <v>1450</v>
      </c>
      <c r="E27" s="37">
        <f t="shared" ref="E27:F27" si="10">E28</f>
        <v>0</v>
      </c>
      <c r="F27" s="37">
        <f t="shared" si="10"/>
        <v>0</v>
      </c>
    </row>
    <row r="28" spans="1:6" s="103" customFormat="1" x14ac:dyDescent="0.25">
      <c r="A28" s="106">
        <v>14031900</v>
      </c>
      <c r="B28" s="106" t="s">
        <v>188</v>
      </c>
      <c r="C28" s="12">
        <f t="shared" si="3"/>
        <v>1450</v>
      </c>
      <c r="D28" s="12">
        <v>1450</v>
      </c>
      <c r="E28" s="12"/>
      <c r="F28" s="12"/>
    </row>
    <row r="29" spans="1:6" s="119" customFormat="1" ht="27" x14ac:dyDescent="0.25">
      <c r="A29" s="117">
        <v>14040000</v>
      </c>
      <c r="B29" s="118" t="s">
        <v>190</v>
      </c>
      <c r="C29" s="37">
        <f t="shared" si="3"/>
        <v>1042</v>
      </c>
      <c r="D29" s="37">
        <v>1042</v>
      </c>
      <c r="E29" s="37"/>
      <c r="F29" s="37"/>
    </row>
    <row r="30" spans="1:6" s="103" customFormat="1" ht="17.25" customHeight="1" x14ac:dyDescent="0.25">
      <c r="A30" s="18">
        <v>18000000</v>
      </c>
      <c r="B30" s="108" t="s">
        <v>191</v>
      </c>
      <c r="C30" s="10">
        <f t="shared" si="3"/>
        <v>20856</v>
      </c>
      <c r="D30" s="10">
        <f>D31+D42+D44</f>
        <v>20856</v>
      </c>
      <c r="E30" s="10">
        <f t="shared" ref="E30:F30" si="11">E31+E42+E44</f>
        <v>0</v>
      </c>
      <c r="F30" s="10">
        <f t="shared" si="11"/>
        <v>0</v>
      </c>
    </row>
    <row r="31" spans="1:6" x14ac:dyDescent="0.25">
      <c r="A31" s="8">
        <v>18010000</v>
      </c>
      <c r="B31" s="111" t="s">
        <v>192</v>
      </c>
      <c r="C31" s="12">
        <f t="shared" si="3"/>
        <v>12274</v>
      </c>
      <c r="D31" s="12">
        <f>SUM(D32:D41)</f>
        <v>12274</v>
      </c>
      <c r="E31" s="12">
        <f t="shared" ref="E31:F31" si="12">SUM(E32:E41)</f>
        <v>0</v>
      </c>
      <c r="F31" s="12">
        <f t="shared" si="12"/>
        <v>0</v>
      </c>
    </row>
    <row r="32" spans="1:6" ht="38.25" x14ac:dyDescent="0.25">
      <c r="A32" s="8">
        <v>18010100</v>
      </c>
      <c r="B32" s="111" t="s">
        <v>193</v>
      </c>
      <c r="C32" s="12">
        <f t="shared" si="3"/>
        <v>12</v>
      </c>
      <c r="D32" s="12">
        <v>12</v>
      </c>
      <c r="E32" s="12"/>
      <c r="F32" s="12"/>
    </row>
    <row r="33" spans="1:6" ht="39" customHeight="1" x14ac:dyDescent="0.25">
      <c r="A33" s="8">
        <v>18010200</v>
      </c>
      <c r="B33" s="111" t="s">
        <v>194</v>
      </c>
      <c r="C33" s="12">
        <f t="shared" si="3"/>
        <v>330</v>
      </c>
      <c r="D33" s="12">
        <v>330</v>
      </c>
      <c r="E33" s="12"/>
      <c r="F33" s="12"/>
    </row>
    <row r="34" spans="1:6" ht="38.25" x14ac:dyDescent="0.25">
      <c r="A34" s="8">
        <v>18010300</v>
      </c>
      <c r="B34" s="111" t="s">
        <v>195</v>
      </c>
      <c r="C34" s="12">
        <f t="shared" si="3"/>
        <v>1505</v>
      </c>
      <c r="D34" s="12">
        <v>1505</v>
      </c>
      <c r="E34" s="12"/>
      <c r="F34" s="12"/>
    </row>
    <row r="35" spans="1:6" ht="38.25" x14ac:dyDescent="0.25">
      <c r="A35" s="120">
        <v>18010400</v>
      </c>
      <c r="B35" s="111" t="s">
        <v>196</v>
      </c>
      <c r="C35" s="12">
        <f t="shared" si="3"/>
        <v>1291</v>
      </c>
      <c r="D35" s="12">
        <v>1291</v>
      </c>
      <c r="E35" s="12"/>
      <c r="F35" s="12"/>
    </row>
    <row r="36" spans="1:6" x14ac:dyDescent="0.25">
      <c r="A36" s="120">
        <v>18010500</v>
      </c>
      <c r="B36" s="111" t="s">
        <v>197</v>
      </c>
      <c r="C36" s="12">
        <f t="shared" si="3"/>
        <v>2495</v>
      </c>
      <c r="D36" s="12">
        <v>2495</v>
      </c>
      <c r="E36" s="12"/>
      <c r="F36" s="12"/>
    </row>
    <row r="37" spans="1:6" x14ac:dyDescent="0.25">
      <c r="A37" s="120">
        <v>18010600</v>
      </c>
      <c r="B37" s="111" t="s">
        <v>198</v>
      </c>
      <c r="C37" s="12">
        <f t="shared" si="3"/>
        <v>4503.1000000000004</v>
      </c>
      <c r="D37" s="12">
        <v>4503.1000000000004</v>
      </c>
      <c r="E37" s="12"/>
      <c r="F37" s="12"/>
    </row>
    <row r="38" spans="1:6" x14ac:dyDescent="0.25">
      <c r="A38" s="120">
        <v>18010700</v>
      </c>
      <c r="B38" s="111" t="s">
        <v>199</v>
      </c>
      <c r="C38" s="12">
        <f t="shared" si="3"/>
        <v>883.9</v>
      </c>
      <c r="D38" s="12">
        <v>883.9</v>
      </c>
      <c r="E38" s="12"/>
      <c r="F38" s="12"/>
    </row>
    <row r="39" spans="1:6" ht="15.75" customHeight="1" x14ac:dyDescent="0.25">
      <c r="A39" s="120">
        <v>18010900</v>
      </c>
      <c r="B39" s="120" t="s">
        <v>200</v>
      </c>
      <c r="C39" s="12">
        <f t="shared" si="3"/>
        <v>1104</v>
      </c>
      <c r="D39" s="12">
        <v>1104</v>
      </c>
      <c r="E39" s="12"/>
      <c r="F39" s="12"/>
    </row>
    <row r="40" spans="1:6" s="123" customFormat="1" ht="12.75" customHeight="1" x14ac:dyDescent="0.15">
      <c r="A40" s="121">
        <v>18011000</v>
      </c>
      <c r="B40" s="111" t="s">
        <v>201</v>
      </c>
      <c r="C40" s="12">
        <f t="shared" si="3"/>
        <v>100</v>
      </c>
      <c r="D40" s="12">
        <v>100</v>
      </c>
      <c r="E40" s="122"/>
      <c r="F40" s="122"/>
    </row>
    <row r="41" spans="1:6" s="123" customFormat="1" ht="15.75" customHeight="1" x14ac:dyDescent="0.15">
      <c r="A41" s="121">
        <v>18011100</v>
      </c>
      <c r="B41" s="111" t="s">
        <v>202</v>
      </c>
      <c r="C41" s="12">
        <f t="shared" si="3"/>
        <v>50</v>
      </c>
      <c r="D41" s="12">
        <v>50</v>
      </c>
      <c r="E41" s="124"/>
      <c r="F41" s="122"/>
    </row>
    <row r="42" spans="1:6" s="103" customFormat="1" x14ac:dyDescent="0.25">
      <c r="A42" s="125">
        <v>18030000</v>
      </c>
      <c r="B42" s="110" t="s">
        <v>203</v>
      </c>
      <c r="C42" s="10">
        <f t="shared" si="3"/>
        <v>2</v>
      </c>
      <c r="D42" s="126">
        <f>D43</f>
        <v>2</v>
      </c>
      <c r="E42" s="126">
        <f t="shared" ref="E42:F42" si="13">E43</f>
        <v>0</v>
      </c>
      <c r="F42" s="126">
        <f t="shared" si="13"/>
        <v>0</v>
      </c>
    </row>
    <row r="43" spans="1:6" x14ac:dyDescent="0.25">
      <c r="A43" s="121">
        <v>18030100</v>
      </c>
      <c r="B43" s="121" t="s">
        <v>204</v>
      </c>
      <c r="C43" s="12">
        <f t="shared" si="3"/>
        <v>2</v>
      </c>
      <c r="D43" s="12">
        <v>2</v>
      </c>
      <c r="E43" s="12"/>
      <c r="F43" s="12"/>
    </row>
    <row r="44" spans="1:6" s="103" customFormat="1" x14ac:dyDescent="0.25">
      <c r="A44" s="19">
        <v>18050000</v>
      </c>
      <c r="B44" s="19" t="s">
        <v>205</v>
      </c>
      <c r="C44" s="10">
        <f t="shared" si="3"/>
        <v>8580</v>
      </c>
      <c r="D44" s="10">
        <f>SUM(D45:D47)</f>
        <v>8580</v>
      </c>
      <c r="E44" s="10">
        <f t="shared" ref="E44:F44" si="14">SUM(E45:E47)</f>
        <v>0</v>
      </c>
      <c r="F44" s="10">
        <f t="shared" si="14"/>
        <v>0</v>
      </c>
    </row>
    <row r="45" spans="1:6" x14ac:dyDescent="0.25">
      <c r="A45" s="8">
        <v>18050300</v>
      </c>
      <c r="B45" s="8" t="s">
        <v>206</v>
      </c>
      <c r="C45" s="12">
        <f t="shared" si="3"/>
        <v>1027.8</v>
      </c>
      <c r="D45" s="12">
        <v>1027.8</v>
      </c>
      <c r="E45" s="12"/>
      <c r="F45" s="12"/>
    </row>
    <row r="46" spans="1:6" x14ac:dyDescent="0.25">
      <c r="A46" s="8">
        <v>18050400</v>
      </c>
      <c r="B46" s="8" t="s">
        <v>207</v>
      </c>
      <c r="C46" s="12">
        <f t="shared" si="3"/>
        <v>6126</v>
      </c>
      <c r="D46" s="12">
        <v>6126</v>
      </c>
      <c r="E46" s="12"/>
      <c r="F46" s="12"/>
    </row>
    <row r="47" spans="1:6" ht="51.75" customHeight="1" x14ac:dyDescent="0.25">
      <c r="A47" s="8">
        <v>18050500</v>
      </c>
      <c r="B47" s="111" t="s">
        <v>208</v>
      </c>
      <c r="C47" s="12">
        <f t="shared" si="3"/>
        <v>1426.2</v>
      </c>
      <c r="D47" s="12">
        <v>1426.2</v>
      </c>
      <c r="E47" s="12"/>
      <c r="F47" s="12"/>
    </row>
    <row r="48" spans="1:6" s="103" customFormat="1" x14ac:dyDescent="0.25">
      <c r="A48" s="18">
        <v>19000000</v>
      </c>
      <c r="B48" s="18" t="s">
        <v>209</v>
      </c>
      <c r="C48" s="10">
        <f t="shared" si="3"/>
        <v>51.5</v>
      </c>
      <c r="D48" s="10">
        <f>D49</f>
        <v>0</v>
      </c>
      <c r="E48" s="10">
        <f t="shared" ref="E48:F48" si="15">E49</f>
        <v>51.5</v>
      </c>
      <c r="F48" s="10">
        <f t="shared" si="15"/>
        <v>0</v>
      </c>
    </row>
    <row r="49" spans="1:6" s="103" customFormat="1" x14ac:dyDescent="0.25">
      <c r="A49" s="19">
        <v>19010000</v>
      </c>
      <c r="B49" s="19" t="s">
        <v>210</v>
      </c>
      <c r="C49" s="10">
        <f t="shared" si="3"/>
        <v>51.5</v>
      </c>
      <c r="D49" s="10">
        <f>SUM(D50:D52)</f>
        <v>0</v>
      </c>
      <c r="E49" s="10">
        <f t="shared" ref="E49:F49" si="16">SUM(E50:E52)</f>
        <v>51.5</v>
      </c>
      <c r="F49" s="10">
        <f t="shared" si="16"/>
        <v>0</v>
      </c>
    </row>
    <row r="50" spans="1:6" ht="39" customHeight="1" x14ac:dyDescent="0.25">
      <c r="A50" s="8">
        <v>19010100</v>
      </c>
      <c r="B50" s="8" t="s">
        <v>211</v>
      </c>
      <c r="C50" s="12">
        <f t="shared" si="3"/>
        <v>43</v>
      </c>
      <c r="D50" s="12"/>
      <c r="E50" s="12">
        <v>43</v>
      </c>
      <c r="F50" s="12"/>
    </row>
    <row r="51" spans="1:6" ht="27.75" hidden="1" customHeight="1" x14ac:dyDescent="0.25">
      <c r="A51" s="8">
        <v>19010200</v>
      </c>
      <c r="B51" s="8" t="s">
        <v>212</v>
      </c>
      <c r="C51" s="12">
        <f t="shared" si="3"/>
        <v>0</v>
      </c>
      <c r="D51" s="12"/>
      <c r="E51" s="12"/>
      <c r="F51" s="12"/>
    </row>
    <row r="52" spans="1:6" ht="41.25" customHeight="1" x14ac:dyDescent="0.25">
      <c r="A52" s="8">
        <v>19010300</v>
      </c>
      <c r="B52" s="8" t="s">
        <v>213</v>
      </c>
      <c r="C52" s="12">
        <f t="shared" si="3"/>
        <v>8.5</v>
      </c>
      <c r="D52" s="12"/>
      <c r="E52" s="12">
        <v>8.5</v>
      </c>
      <c r="F52" s="12"/>
    </row>
    <row r="53" spans="1:6" s="103" customFormat="1" ht="18" customHeight="1" x14ac:dyDescent="0.25">
      <c r="A53" s="127">
        <v>20000000</v>
      </c>
      <c r="B53" s="128" t="s">
        <v>214</v>
      </c>
      <c r="C53" s="10">
        <f t="shared" si="3"/>
        <v>4661.0865399999993</v>
      </c>
      <c r="D53" s="10">
        <f>D54+D65+D68+D71+D60</f>
        <v>1132.8999999999999</v>
      </c>
      <c r="E53" s="10">
        <f>E54+E65+E68+E71</f>
        <v>3528.1865399999997</v>
      </c>
      <c r="F53" s="10">
        <f>F54+F65+F68+F71</f>
        <v>0</v>
      </c>
    </row>
    <row r="54" spans="1:6" s="103" customFormat="1" ht="15.75" customHeight="1" x14ac:dyDescent="0.25">
      <c r="A54" s="129">
        <v>21000000</v>
      </c>
      <c r="B54" s="130" t="s">
        <v>215</v>
      </c>
      <c r="C54" s="10">
        <f t="shared" si="3"/>
        <v>68.7</v>
      </c>
      <c r="D54" s="10">
        <f>D55+D57</f>
        <v>68.7</v>
      </c>
      <c r="E54" s="10">
        <f t="shared" ref="E54:F54" si="17">E55+E57</f>
        <v>0</v>
      </c>
      <c r="F54" s="10">
        <f t="shared" si="17"/>
        <v>0</v>
      </c>
    </row>
    <row r="55" spans="1:6" s="103" customFormat="1" ht="60.75" customHeight="1" x14ac:dyDescent="0.25">
      <c r="A55" s="129">
        <v>21010000</v>
      </c>
      <c r="B55" s="158" t="s">
        <v>216</v>
      </c>
      <c r="C55" s="10">
        <f t="shared" si="3"/>
        <v>25</v>
      </c>
      <c r="D55" s="10">
        <f>D56</f>
        <v>25</v>
      </c>
      <c r="E55" s="10">
        <f t="shared" ref="E55:F55" si="18">E56</f>
        <v>0</v>
      </c>
      <c r="F55" s="10">
        <f t="shared" si="18"/>
        <v>0</v>
      </c>
    </row>
    <row r="56" spans="1:6" ht="38.25" x14ac:dyDescent="0.25">
      <c r="A56" s="131">
        <v>21010300</v>
      </c>
      <c r="B56" s="132" t="s">
        <v>217</v>
      </c>
      <c r="C56" s="12">
        <f t="shared" si="3"/>
        <v>25</v>
      </c>
      <c r="D56" s="12">
        <v>25</v>
      </c>
      <c r="E56" s="12"/>
      <c r="F56" s="12"/>
    </row>
    <row r="57" spans="1:6" x14ac:dyDescent="0.25">
      <c r="A57" s="133">
        <v>21080000</v>
      </c>
      <c r="B57" s="134" t="s">
        <v>218</v>
      </c>
      <c r="C57" s="12">
        <f t="shared" si="3"/>
        <v>43.7</v>
      </c>
      <c r="D57" s="12">
        <f>SUM(D58:D59)</f>
        <v>43.7</v>
      </c>
      <c r="E57" s="12"/>
      <c r="F57" s="12"/>
    </row>
    <row r="58" spans="1:6" s="103" customFormat="1" x14ac:dyDescent="0.25">
      <c r="A58" s="135">
        <v>21081100</v>
      </c>
      <c r="B58" s="135" t="s">
        <v>219</v>
      </c>
      <c r="C58" s="12">
        <f t="shared" si="3"/>
        <v>12</v>
      </c>
      <c r="D58" s="12">
        <v>12</v>
      </c>
      <c r="E58" s="12"/>
      <c r="F58" s="12"/>
    </row>
    <row r="59" spans="1:6" s="103" customFormat="1" ht="39" customHeight="1" x14ac:dyDescent="0.25">
      <c r="A59" s="135">
        <v>21081500</v>
      </c>
      <c r="B59" s="146" t="s">
        <v>248</v>
      </c>
      <c r="C59" s="12">
        <f t="shared" si="3"/>
        <v>31.7</v>
      </c>
      <c r="D59" s="11">
        <v>31.7</v>
      </c>
      <c r="E59" s="10"/>
      <c r="F59" s="10"/>
    </row>
    <row r="60" spans="1:6" s="103" customFormat="1" x14ac:dyDescent="0.25">
      <c r="A60" s="136">
        <v>22010000</v>
      </c>
      <c r="B60" s="136" t="s">
        <v>220</v>
      </c>
      <c r="C60" s="11">
        <f>SUM(C61:C64)</f>
        <v>837.59999999999991</v>
      </c>
      <c r="D60" s="11">
        <f>SUM(D61:D64)</f>
        <v>837.59999999999991</v>
      </c>
      <c r="E60" s="10"/>
      <c r="F60" s="10"/>
    </row>
    <row r="61" spans="1:6" s="142" customFormat="1" ht="38.25" x14ac:dyDescent="0.25">
      <c r="A61" s="135">
        <v>22010300</v>
      </c>
      <c r="B61" s="146" t="s">
        <v>272</v>
      </c>
      <c r="C61" s="11">
        <f t="shared" si="3"/>
        <v>10.199999999999999</v>
      </c>
      <c r="D61" s="37">
        <v>10.199999999999999</v>
      </c>
      <c r="E61" s="12"/>
      <c r="F61" s="12"/>
    </row>
    <row r="62" spans="1:6" s="103" customFormat="1" x14ac:dyDescent="0.25">
      <c r="A62" s="135">
        <v>22012500</v>
      </c>
      <c r="B62" s="135" t="s">
        <v>221</v>
      </c>
      <c r="C62" s="11">
        <f t="shared" si="3"/>
        <v>654.4</v>
      </c>
      <c r="D62" s="12">
        <v>654.4</v>
      </c>
      <c r="E62" s="10"/>
      <c r="F62" s="10"/>
    </row>
    <row r="63" spans="1:6" s="103" customFormat="1" ht="25.5" x14ac:dyDescent="0.25">
      <c r="A63" s="135">
        <v>22012600</v>
      </c>
      <c r="B63" s="135" t="s">
        <v>222</v>
      </c>
      <c r="C63" s="11">
        <f t="shared" si="3"/>
        <v>148.19999999999999</v>
      </c>
      <c r="D63" s="11">
        <v>148.19999999999999</v>
      </c>
      <c r="E63" s="10"/>
      <c r="F63" s="10"/>
    </row>
    <row r="64" spans="1:6" s="103" customFormat="1" ht="54" customHeight="1" x14ac:dyDescent="0.25">
      <c r="A64" s="135">
        <v>22012900</v>
      </c>
      <c r="B64" s="169" t="s">
        <v>223</v>
      </c>
      <c r="C64" s="11">
        <f t="shared" si="3"/>
        <v>24.8</v>
      </c>
      <c r="D64" s="11">
        <v>24.8</v>
      </c>
      <c r="E64" s="10"/>
      <c r="F64" s="10"/>
    </row>
    <row r="65" spans="1:6" s="103" customFormat="1" ht="12.75" customHeight="1" x14ac:dyDescent="0.25">
      <c r="A65" s="137">
        <v>22090000</v>
      </c>
      <c r="B65" s="137" t="s">
        <v>224</v>
      </c>
      <c r="C65" s="10">
        <f t="shared" si="3"/>
        <v>211.6</v>
      </c>
      <c r="D65" s="10">
        <f t="shared" ref="D65:F65" si="19">SUM(D66:D67)</f>
        <v>211.6</v>
      </c>
      <c r="E65" s="10">
        <f t="shared" si="19"/>
        <v>0</v>
      </c>
      <c r="F65" s="10">
        <f t="shared" si="19"/>
        <v>0</v>
      </c>
    </row>
    <row r="66" spans="1:6" ht="38.25" x14ac:dyDescent="0.25">
      <c r="A66" s="138">
        <v>22090100</v>
      </c>
      <c r="B66" s="138" t="s">
        <v>225</v>
      </c>
      <c r="C66" s="12">
        <f t="shared" si="3"/>
        <v>202</v>
      </c>
      <c r="D66" s="12">
        <v>202</v>
      </c>
      <c r="E66" s="12"/>
      <c r="F66" s="12"/>
    </row>
    <row r="67" spans="1:6" ht="39" customHeight="1" x14ac:dyDescent="0.25">
      <c r="A67" s="138">
        <v>22090400</v>
      </c>
      <c r="B67" s="138" t="s">
        <v>226</v>
      </c>
      <c r="C67" s="12">
        <f t="shared" si="3"/>
        <v>9.6</v>
      </c>
      <c r="D67" s="12">
        <v>9.6</v>
      </c>
      <c r="E67" s="12"/>
      <c r="F67" s="12"/>
    </row>
    <row r="68" spans="1:6" s="103" customFormat="1" x14ac:dyDescent="0.25">
      <c r="A68" s="137">
        <v>24060000</v>
      </c>
      <c r="B68" s="137" t="s">
        <v>227</v>
      </c>
      <c r="C68" s="10">
        <f t="shared" si="3"/>
        <v>15</v>
      </c>
      <c r="D68" s="10">
        <f t="shared" ref="D68:F68" si="20">D69+D70</f>
        <v>15</v>
      </c>
      <c r="E68" s="10">
        <f t="shared" si="20"/>
        <v>0</v>
      </c>
      <c r="F68" s="10">
        <f t="shared" si="20"/>
        <v>0</v>
      </c>
    </row>
    <row r="69" spans="1:6" s="103" customFormat="1" x14ac:dyDescent="0.25">
      <c r="A69" s="139">
        <v>24060300</v>
      </c>
      <c r="B69" s="139" t="s">
        <v>218</v>
      </c>
      <c r="C69" s="11">
        <f t="shared" si="3"/>
        <v>15</v>
      </c>
      <c r="D69" s="11">
        <v>15</v>
      </c>
      <c r="E69" s="10"/>
      <c r="F69" s="10"/>
    </row>
    <row r="70" spans="1:6" ht="38.25" x14ac:dyDescent="0.25">
      <c r="A70" s="131">
        <v>24062100</v>
      </c>
      <c r="B70" s="8" t="s">
        <v>228</v>
      </c>
      <c r="C70" s="12">
        <f t="shared" si="3"/>
        <v>0</v>
      </c>
      <c r="D70" s="12">
        <f>'[1]Доходи рік'!C66/1000</f>
        <v>0</v>
      </c>
      <c r="E70" s="12">
        <f>'[1]Доходи рік'!D66/1000</f>
        <v>0</v>
      </c>
      <c r="F70" s="12"/>
    </row>
    <row r="71" spans="1:6" s="116" customFormat="1" x14ac:dyDescent="0.25">
      <c r="A71" s="18">
        <v>25000000</v>
      </c>
      <c r="B71" s="18" t="s">
        <v>229</v>
      </c>
      <c r="C71" s="89">
        <f t="shared" si="3"/>
        <v>3528.1865399999997</v>
      </c>
      <c r="D71" s="11">
        <f t="shared" ref="D71:F71" si="21">D72+D77</f>
        <v>0</v>
      </c>
      <c r="E71" s="90">
        <f t="shared" si="21"/>
        <v>3528.1865399999997</v>
      </c>
      <c r="F71" s="11">
        <f t="shared" si="21"/>
        <v>0</v>
      </c>
    </row>
    <row r="72" spans="1:6" s="103" customFormat="1" ht="27" customHeight="1" x14ac:dyDescent="0.25">
      <c r="A72" s="19">
        <v>25010000</v>
      </c>
      <c r="B72" s="140" t="s">
        <v>230</v>
      </c>
      <c r="C72" s="10">
        <f>SUM(D72:E72)</f>
        <v>1190.3010000000002</v>
      </c>
      <c r="D72" s="10">
        <f>SUM(D73:D76)</f>
        <v>0</v>
      </c>
      <c r="E72" s="10">
        <f t="shared" ref="E72:F72" si="22">SUM(E73:E76)</f>
        <v>1190.3010000000002</v>
      </c>
      <c r="F72" s="10">
        <f t="shared" si="22"/>
        <v>0</v>
      </c>
    </row>
    <row r="73" spans="1:6" ht="25.5" x14ac:dyDescent="0.25">
      <c r="A73" s="8">
        <v>25010100</v>
      </c>
      <c r="B73" s="141" t="s">
        <v>231</v>
      </c>
      <c r="C73" s="12">
        <f t="shared" si="3"/>
        <v>1100</v>
      </c>
      <c r="D73" s="12"/>
      <c r="E73" s="12">
        <v>1100</v>
      </c>
      <c r="F73" s="12"/>
    </row>
    <row r="74" spans="1:6" ht="25.5" x14ac:dyDescent="0.25">
      <c r="A74" s="8">
        <v>25010200</v>
      </c>
      <c r="B74" s="141" t="s">
        <v>232</v>
      </c>
      <c r="C74" s="12">
        <f t="shared" si="3"/>
        <v>90</v>
      </c>
      <c r="D74" s="12"/>
      <c r="E74" s="12">
        <v>90</v>
      </c>
      <c r="F74" s="12"/>
    </row>
    <row r="75" spans="1:6" x14ac:dyDescent="0.25">
      <c r="A75" s="8">
        <v>25010300</v>
      </c>
      <c r="B75" s="141" t="s">
        <v>286</v>
      </c>
      <c r="C75" s="12">
        <f t="shared" si="3"/>
        <v>0.2</v>
      </c>
      <c r="D75" s="12"/>
      <c r="E75" s="12">
        <v>0.2</v>
      </c>
      <c r="F75" s="12"/>
    </row>
    <row r="76" spans="1:6" ht="25.5" x14ac:dyDescent="0.25">
      <c r="A76" s="8">
        <v>25010400</v>
      </c>
      <c r="B76" s="141" t="s">
        <v>287</v>
      </c>
      <c r="C76" s="12">
        <f t="shared" si="3"/>
        <v>0.10100000000000001</v>
      </c>
      <c r="D76" s="12"/>
      <c r="E76" s="12">
        <v>0.10100000000000001</v>
      </c>
      <c r="F76" s="12"/>
    </row>
    <row r="77" spans="1:6" s="103" customFormat="1" x14ac:dyDescent="0.25">
      <c r="A77" s="19">
        <v>25020000</v>
      </c>
      <c r="B77" s="140" t="s">
        <v>233</v>
      </c>
      <c r="C77" s="89">
        <f t="shared" si="3"/>
        <v>2337.8855399999998</v>
      </c>
      <c r="D77" s="10">
        <f>SUM(D78:D79)</f>
        <v>0</v>
      </c>
      <c r="E77" s="89">
        <f t="shared" ref="E77:F77" si="23">SUM(E78:E79)</f>
        <v>2337.8855399999998</v>
      </c>
      <c r="F77" s="10">
        <f t="shared" si="23"/>
        <v>0</v>
      </c>
    </row>
    <row r="78" spans="1:6" s="142" customFormat="1" x14ac:dyDescent="0.25">
      <c r="A78" s="8">
        <v>25020100</v>
      </c>
      <c r="B78" s="141" t="s">
        <v>234</v>
      </c>
      <c r="C78" s="87">
        <f t="shared" si="3"/>
        <v>2269.6855399999999</v>
      </c>
      <c r="D78" s="12"/>
      <c r="E78" s="87">
        <v>2269.6855399999999</v>
      </c>
      <c r="F78" s="12"/>
    </row>
    <row r="79" spans="1:6" ht="38.25" x14ac:dyDescent="0.25">
      <c r="A79" s="8">
        <v>25020200</v>
      </c>
      <c r="B79" s="141" t="s">
        <v>235</v>
      </c>
      <c r="C79" s="12">
        <f t="shared" si="3"/>
        <v>68.2</v>
      </c>
      <c r="D79" s="12"/>
      <c r="E79" s="12">
        <v>68.2</v>
      </c>
      <c r="F79" s="12"/>
    </row>
    <row r="80" spans="1:6" s="103" customFormat="1" ht="23.25" customHeight="1" x14ac:dyDescent="0.25">
      <c r="A80" s="137">
        <v>41050000</v>
      </c>
      <c r="B80" s="137" t="s">
        <v>236</v>
      </c>
      <c r="C80" s="10">
        <f>SUM(D80:E80)</f>
        <v>12177.3</v>
      </c>
      <c r="D80" s="10">
        <f t="shared" ref="D80:F80" si="24">D81</f>
        <v>11977.3</v>
      </c>
      <c r="E80" s="10">
        <f t="shared" si="24"/>
        <v>200</v>
      </c>
      <c r="F80" s="10">
        <f t="shared" si="24"/>
        <v>200</v>
      </c>
    </row>
    <row r="81" spans="1:6" x14ac:dyDescent="0.25">
      <c r="A81" s="138">
        <v>41053900</v>
      </c>
      <c r="B81" s="138" t="s">
        <v>143</v>
      </c>
      <c r="C81" s="12">
        <f t="shared" si="3"/>
        <v>12177.3</v>
      </c>
      <c r="D81" s="12">
        <v>11977.3</v>
      </c>
      <c r="E81" s="12">
        <v>200</v>
      </c>
      <c r="F81" s="12">
        <v>200</v>
      </c>
    </row>
    <row r="82" spans="1:6" s="103" customFormat="1" ht="15" customHeight="1" x14ac:dyDescent="0.25">
      <c r="A82" s="136"/>
      <c r="B82" s="18" t="s">
        <v>237</v>
      </c>
      <c r="C82" s="89">
        <f t="shared" si="3"/>
        <v>40645.986540000005</v>
      </c>
      <c r="D82" s="10">
        <f>D11+D53+D80</f>
        <v>36866.300000000003</v>
      </c>
      <c r="E82" s="89">
        <f>E11+E53+E80</f>
        <v>3779.6865399999997</v>
      </c>
      <c r="F82" s="10">
        <f>F11+F53+F80</f>
        <v>200</v>
      </c>
    </row>
    <row r="83" spans="1:6" s="103" customFormat="1" ht="24" hidden="1" customHeight="1" x14ac:dyDescent="0.25">
      <c r="A83" s="143">
        <v>208400</v>
      </c>
      <c r="B83" s="144" t="s">
        <v>55</v>
      </c>
      <c r="C83" s="10">
        <f>SUM(D83:E83)</f>
        <v>0</v>
      </c>
      <c r="D83" s="12">
        <f>'[1]Доходи рік'!$C80/1000</f>
        <v>-621.47</v>
      </c>
      <c r="E83" s="12">
        <f>'[1]Доходи рік'!D80/1000</f>
        <v>621.47</v>
      </c>
      <c r="F83" s="10">
        <f>E83</f>
        <v>621.47</v>
      </c>
    </row>
    <row r="84" spans="1:6" ht="2.25" customHeight="1" x14ac:dyDescent="0.25">
      <c r="D84" s="142"/>
      <c r="E84" s="142"/>
      <c r="F84" s="142"/>
    </row>
    <row r="85" spans="1:6" ht="16.5" customHeight="1" thickBot="1" x14ac:dyDescent="0.3">
      <c r="B85" s="1" t="s">
        <v>238</v>
      </c>
      <c r="C85" s="180"/>
      <c r="D85" s="180"/>
      <c r="E85" s="180" t="s">
        <v>239</v>
      </c>
      <c r="F85" s="180"/>
    </row>
    <row r="86" spans="1:6" x14ac:dyDescent="0.25">
      <c r="B86" s="145"/>
      <c r="C86" s="174" t="s">
        <v>240</v>
      </c>
      <c r="D86" s="174"/>
      <c r="E86" s="175" t="s">
        <v>241</v>
      </c>
      <c r="F86" s="175"/>
    </row>
  </sheetData>
  <mergeCells count="15">
    <mergeCell ref="C86:D86"/>
    <mergeCell ref="E86:F86"/>
    <mergeCell ref="A8:A9"/>
    <mergeCell ref="B8:B9"/>
    <mergeCell ref="C8:C9"/>
    <mergeCell ref="D8:D9"/>
    <mergeCell ref="E8:F8"/>
    <mergeCell ref="C85:D85"/>
    <mergeCell ref="E85:F85"/>
    <mergeCell ref="E7:F7"/>
    <mergeCell ref="C1:F1"/>
    <mergeCell ref="C2:F2"/>
    <mergeCell ref="C3:F3"/>
    <mergeCell ref="A5:F5"/>
    <mergeCell ref="A6:F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D27" sqref="D27"/>
    </sheetView>
  </sheetViews>
  <sheetFormatPr defaultRowHeight="13.5" x14ac:dyDescent="0.25"/>
  <cols>
    <col min="1" max="1" width="10.5703125" style="1" customWidth="1"/>
    <col min="2" max="2" width="40.7109375" style="1" customWidth="1"/>
    <col min="3" max="4" width="10.28515625" style="1" customWidth="1"/>
    <col min="5" max="5" width="11" style="1" customWidth="1"/>
    <col min="6" max="6" width="10.28515625" style="1" customWidth="1"/>
    <col min="7" max="16384" width="9.140625" style="1"/>
  </cols>
  <sheetData>
    <row r="1" spans="1:6" ht="13.5" customHeight="1" x14ac:dyDescent="0.25">
      <c r="C1" s="172" t="s">
        <v>25</v>
      </c>
      <c r="D1" s="172"/>
      <c r="E1" s="172"/>
      <c r="F1" s="172"/>
    </row>
    <row r="2" spans="1:6" ht="13.5" customHeight="1" x14ac:dyDescent="0.25">
      <c r="C2" s="172" t="s">
        <v>307</v>
      </c>
      <c r="D2" s="172"/>
      <c r="E2" s="172"/>
      <c r="F2" s="172"/>
    </row>
    <row r="3" spans="1:6" ht="13.5" customHeight="1" x14ac:dyDescent="0.25">
      <c r="C3" s="172" t="s">
        <v>308</v>
      </c>
      <c r="D3" s="172"/>
      <c r="E3" s="172"/>
      <c r="F3" s="172"/>
    </row>
    <row r="6" spans="1:6" ht="15" x14ac:dyDescent="0.25">
      <c r="A6" s="186" t="s">
        <v>39</v>
      </c>
      <c r="B6" s="186"/>
      <c r="C6" s="186"/>
      <c r="D6" s="186"/>
      <c r="E6" s="186"/>
      <c r="F6" s="186"/>
    </row>
    <row r="7" spans="1:6" ht="15" x14ac:dyDescent="0.25">
      <c r="A7" s="186" t="s">
        <v>104</v>
      </c>
      <c r="B7" s="186"/>
      <c r="C7" s="186"/>
      <c r="D7" s="186"/>
      <c r="E7" s="186"/>
      <c r="F7" s="186"/>
    </row>
    <row r="8" spans="1:6" x14ac:dyDescent="0.25">
      <c r="A8" s="187"/>
      <c r="B8" s="187"/>
      <c r="C8" s="187"/>
      <c r="D8" s="187"/>
      <c r="E8" s="187"/>
      <c r="F8" s="187"/>
    </row>
    <row r="9" spans="1:6" ht="3" customHeight="1" x14ac:dyDescent="0.25"/>
    <row r="10" spans="1:6" hidden="1" x14ac:dyDescent="0.25"/>
    <row r="11" spans="1:6" hidden="1" x14ac:dyDescent="0.25"/>
    <row r="12" spans="1:6" x14ac:dyDescent="0.25">
      <c r="E12" s="171" t="s">
        <v>40</v>
      </c>
      <c r="F12" s="171"/>
    </row>
    <row r="13" spans="1:6" ht="13.5" customHeight="1" x14ac:dyDescent="0.25">
      <c r="A13" s="184" t="s">
        <v>1</v>
      </c>
      <c r="B13" s="184" t="s">
        <v>41</v>
      </c>
      <c r="C13" s="184" t="s">
        <v>7</v>
      </c>
      <c r="D13" s="184" t="s">
        <v>2</v>
      </c>
      <c r="E13" s="182" t="s">
        <v>3</v>
      </c>
      <c r="F13" s="183"/>
    </row>
    <row r="14" spans="1:6" ht="40.5" x14ac:dyDescent="0.25">
      <c r="A14" s="185"/>
      <c r="B14" s="185"/>
      <c r="C14" s="185"/>
      <c r="D14" s="185"/>
      <c r="E14" s="38" t="s">
        <v>7</v>
      </c>
      <c r="F14" s="38" t="s">
        <v>35</v>
      </c>
    </row>
    <row r="15" spans="1:6" s="39" customFormat="1" ht="15.75" x14ac:dyDescent="0.25">
      <c r="A15" s="44"/>
      <c r="B15" s="45" t="s">
        <v>42</v>
      </c>
      <c r="C15" s="88">
        <f>C22</f>
        <v>4657.4105</v>
      </c>
      <c r="D15" s="10">
        <f t="shared" ref="D15:F15" si="0">D22</f>
        <v>-3400.7000000000144</v>
      </c>
      <c r="E15" s="89">
        <f t="shared" si="0"/>
        <v>8058.1105000000143</v>
      </c>
      <c r="F15" s="10">
        <f t="shared" si="0"/>
        <v>7963.7300000000141</v>
      </c>
    </row>
    <row r="16" spans="1:6" s="39" customFormat="1" ht="28.5" hidden="1" x14ac:dyDescent="0.25">
      <c r="A16" s="46">
        <v>400000</v>
      </c>
      <c r="B16" s="47" t="s">
        <v>43</v>
      </c>
      <c r="C16" s="88">
        <f>C17</f>
        <v>0</v>
      </c>
      <c r="D16" s="7">
        <f t="shared" ref="D16:F16" si="1">D17</f>
        <v>0</v>
      </c>
      <c r="E16" s="89">
        <f t="shared" si="1"/>
        <v>0</v>
      </c>
      <c r="F16" s="7">
        <f t="shared" si="1"/>
        <v>0</v>
      </c>
    </row>
    <row r="17" spans="1:6" ht="15" hidden="1" x14ac:dyDescent="0.25">
      <c r="A17" s="48">
        <v>401000</v>
      </c>
      <c r="B17" s="49" t="s">
        <v>44</v>
      </c>
      <c r="C17" s="86"/>
      <c r="D17" s="38"/>
      <c r="E17" s="87"/>
      <c r="F17" s="38"/>
    </row>
    <row r="18" spans="1:6" s="39" customFormat="1" ht="15" hidden="1" x14ac:dyDescent="0.25">
      <c r="A18" s="50">
        <v>401100</v>
      </c>
      <c r="B18" s="51" t="s">
        <v>45</v>
      </c>
      <c r="C18" s="88"/>
      <c r="D18" s="7"/>
      <c r="E18" s="89"/>
      <c r="F18" s="7"/>
    </row>
    <row r="19" spans="1:6" ht="15" hidden="1" x14ac:dyDescent="0.25">
      <c r="A19" s="50">
        <v>401200</v>
      </c>
      <c r="B19" s="51" t="s">
        <v>46</v>
      </c>
      <c r="C19" s="86"/>
      <c r="D19" s="38"/>
      <c r="E19" s="87"/>
      <c r="F19" s="38"/>
    </row>
    <row r="20" spans="1:6" s="39" customFormat="1" ht="15" hidden="1" customHeight="1" x14ac:dyDescent="0.25">
      <c r="A20" s="48">
        <v>402000</v>
      </c>
      <c r="B20" s="49" t="s">
        <v>47</v>
      </c>
      <c r="C20" s="88"/>
      <c r="D20" s="7"/>
      <c r="E20" s="89"/>
      <c r="F20" s="7"/>
    </row>
    <row r="21" spans="1:6" s="39" customFormat="1" ht="15" hidden="1" x14ac:dyDescent="0.25">
      <c r="A21" s="50">
        <v>402100</v>
      </c>
      <c r="B21" s="51" t="s">
        <v>48</v>
      </c>
      <c r="C21" s="88"/>
      <c r="D21" s="7"/>
      <c r="E21" s="89"/>
      <c r="F21" s="7"/>
    </row>
    <row r="22" spans="1:6" s="69" customFormat="1" ht="14.25" x14ac:dyDescent="0.25">
      <c r="A22" s="46">
        <v>200000</v>
      </c>
      <c r="B22" s="47" t="s">
        <v>74</v>
      </c>
      <c r="C22" s="86">
        <f t="shared" ref="C22:C26" si="2">D22+E22</f>
        <v>4657.4105</v>
      </c>
      <c r="D22" s="11">
        <f>D25</f>
        <v>-3400.7000000000144</v>
      </c>
      <c r="E22" s="90">
        <f>E25+E23</f>
        <v>8058.1105000000143</v>
      </c>
      <c r="F22" s="11">
        <f t="shared" ref="F22" si="3">F25</f>
        <v>7963.7300000000141</v>
      </c>
    </row>
    <row r="23" spans="1:6" s="41" customFormat="1" ht="31.5" customHeight="1" x14ac:dyDescent="0.25">
      <c r="A23" s="48">
        <v>205000</v>
      </c>
      <c r="B23" s="49" t="s">
        <v>161</v>
      </c>
      <c r="C23" s="87">
        <f t="shared" ref="C23" si="4">D23+E23</f>
        <v>51.406500000000001</v>
      </c>
      <c r="D23" s="37">
        <f>D24</f>
        <v>0</v>
      </c>
      <c r="E23" s="85">
        <f t="shared" ref="E23:F23" si="5">E24</f>
        <v>51.406500000000001</v>
      </c>
      <c r="F23" s="37">
        <f t="shared" si="5"/>
        <v>0</v>
      </c>
    </row>
    <row r="24" spans="1:6" s="41" customFormat="1" ht="15" x14ac:dyDescent="0.25">
      <c r="A24" s="50">
        <v>205100</v>
      </c>
      <c r="B24" s="51" t="s">
        <v>36</v>
      </c>
      <c r="C24" s="87">
        <f>D24+E24</f>
        <v>51.406500000000001</v>
      </c>
      <c r="D24" s="37"/>
      <c r="E24" s="85">
        <v>51.406500000000001</v>
      </c>
      <c r="F24" s="37"/>
    </row>
    <row r="25" spans="1:6" s="41" customFormat="1" ht="30" x14ac:dyDescent="0.25">
      <c r="A25" s="48">
        <v>208000</v>
      </c>
      <c r="B25" s="49" t="s">
        <v>75</v>
      </c>
      <c r="C25" s="12">
        <f t="shared" si="2"/>
        <v>4606.0039999999999</v>
      </c>
      <c r="D25" s="37">
        <f>SUM(D26:D27)</f>
        <v>-3400.7000000000144</v>
      </c>
      <c r="E25" s="37">
        <f t="shared" ref="E25:F25" si="6">SUM(E26:E27)</f>
        <v>8006.7040000000143</v>
      </c>
      <c r="F25" s="37">
        <f t="shared" si="6"/>
        <v>7963.7300000000141</v>
      </c>
    </row>
    <row r="26" spans="1:6" s="41" customFormat="1" ht="15" x14ac:dyDescent="0.25">
      <c r="A26" s="50">
        <v>208100</v>
      </c>
      <c r="B26" s="51" t="s">
        <v>36</v>
      </c>
      <c r="C26" s="12">
        <f t="shared" si="2"/>
        <v>4606.0039999999999</v>
      </c>
      <c r="D26" s="37">
        <v>3933.05</v>
      </c>
      <c r="E26" s="12">
        <v>672.95399999999995</v>
      </c>
      <c r="F26" s="37">
        <v>629.98</v>
      </c>
    </row>
    <row r="27" spans="1:6" ht="45" x14ac:dyDescent="0.25">
      <c r="A27" s="50">
        <v>208400</v>
      </c>
      <c r="B27" s="51" t="s">
        <v>55</v>
      </c>
      <c r="C27" s="12">
        <f>D27+E27</f>
        <v>0</v>
      </c>
      <c r="D27" s="12">
        <f>-'додаток 1'!D82-'додаток 2'!D26+'додаток 3'!E78</f>
        <v>-7333.7500000000146</v>
      </c>
      <c r="E27" s="12">
        <f>-D27</f>
        <v>7333.7500000000146</v>
      </c>
      <c r="F27" s="12">
        <f>E27</f>
        <v>7333.7500000000146</v>
      </c>
    </row>
    <row r="28" spans="1:6" ht="28.5" x14ac:dyDescent="0.25">
      <c r="A28" s="46">
        <v>600000</v>
      </c>
      <c r="B28" s="47" t="s">
        <v>37</v>
      </c>
      <c r="C28" s="87">
        <f>C29+C32</f>
        <v>4657.4105</v>
      </c>
      <c r="D28" s="12">
        <f t="shared" ref="D28:F28" si="7">D29+D32</f>
        <v>-3400.7000000000144</v>
      </c>
      <c r="E28" s="87">
        <f t="shared" si="7"/>
        <v>8058.1105000000143</v>
      </c>
      <c r="F28" s="12">
        <f t="shared" si="7"/>
        <v>7963.7300000000141</v>
      </c>
    </row>
    <row r="29" spans="1:6" s="39" customFormat="1" ht="45" hidden="1" x14ac:dyDescent="0.25">
      <c r="A29" s="48">
        <v>601000</v>
      </c>
      <c r="B29" s="49" t="s">
        <v>49</v>
      </c>
      <c r="C29" s="37">
        <f>C30</f>
        <v>0</v>
      </c>
      <c r="D29" s="40">
        <f t="shared" ref="D29:F29" si="8">D30</f>
        <v>0</v>
      </c>
      <c r="E29" s="40">
        <f t="shared" si="8"/>
        <v>0</v>
      </c>
      <c r="F29" s="40">
        <f t="shared" si="8"/>
        <v>0</v>
      </c>
    </row>
    <row r="30" spans="1:6" ht="30" hidden="1" x14ac:dyDescent="0.25">
      <c r="A30" s="50">
        <v>601200</v>
      </c>
      <c r="B30" s="51" t="s">
        <v>50</v>
      </c>
      <c r="C30" s="12"/>
      <c r="D30" s="38"/>
      <c r="E30" s="38"/>
      <c r="F30" s="38"/>
    </row>
    <row r="31" spans="1:6" ht="15" hidden="1" x14ac:dyDescent="0.25">
      <c r="A31" s="50">
        <v>601220</v>
      </c>
      <c r="B31" s="51" t="s">
        <v>51</v>
      </c>
      <c r="C31" s="12"/>
      <c r="D31" s="38"/>
      <c r="E31" s="38"/>
      <c r="F31" s="38"/>
    </row>
    <row r="32" spans="1:6" ht="15" x14ac:dyDescent="0.25">
      <c r="A32" s="48">
        <v>602000</v>
      </c>
      <c r="B32" s="49" t="s">
        <v>38</v>
      </c>
      <c r="C32" s="87">
        <f>C33+C34</f>
        <v>4657.4105</v>
      </c>
      <c r="D32" s="12">
        <f>D33+D34</f>
        <v>-3400.7000000000144</v>
      </c>
      <c r="E32" s="87">
        <f t="shared" ref="E32:F32" si="9">E33+E34</f>
        <v>8058.1105000000143</v>
      </c>
      <c r="F32" s="12">
        <f t="shared" si="9"/>
        <v>7963.7300000000141</v>
      </c>
    </row>
    <row r="33" spans="1:6" ht="15" x14ac:dyDescent="0.25">
      <c r="A33" s="50">
        <v>602100</v>
      </c>
      <c r="B33" s="51" t="s">
        <v>36</v>
      </c>
      <c r="C33" s="87">
        <f>E33+D33</f>
        <v>4657.4105</v>
      </c>
      <c r="D33" s="12">
        <f>D26</f>
        <v>3933.05</v>
      </c>
      <c r="E33" s="87">
        <f>E26+E24</f>
        <v>724.3605</v>
      </c>
      <c r="F33" s="12">
        <f t="shared" ref="F33" si="10">F26</f>
        <v>629.98</v>
      </c>
    </row>
    <row r="34" spans="1:6" ht="45" x14ac:dyDescent="0.25">
      <c r="A34" s="50">
        <v>602400</v>
      </c>
      <c r="B34" s="51" t="s">
        <v>55</v>
      </c>
      <c r="C34" s="12">
        <f>SUM(D34:E34)</f>
        <v>0</v>
      </c>
      <c r="D34" s="12">
        <f>D27</f>
        <v>-7333.7500000000146</v>
      </c>
      <c r="E34" s="12">
        <f>E27</f>
        <v>7333.7500000000146</v>
      </c>
      <c r="F34" s="12">
        <f>E34</f>
        <v>7333.7500000000146</v>
      </c>
    </row>
    <row r="35" spans="1:6" x14ac:dyDescent="0.25">
      <c r="A35" s="42"/>
      <c r="B35" s="42"/>
      <c r="C35" s="43"/>
      <c r="D35" s="42"/>
      <c r="E35" s="42"/>
      <c r="F35" s="42"/>
    </row>
    <row r="36" spans="1:6" x14ac:dyDescent="0.25">
      <c r="A36" s="42"/>
      <c r="B36" s="42"/>
      <c r="C36" s="43"/>
      <c r="D36" s="42"/>
      <c r="E36" s="42"/>
      <c r="F36" s="42"/>
    </row>
    <row r="39" spans="1:6" x14ac:dyDescent="0.25">
      <c r="A39" s="181" t="s">
        <v>150</v>
      </c>
      <c r="B39" s="181"/>
      <c r="C39" s="181"/>
      <c r="D39" s="181"/>
      <c r="E39" s="181"/>
      <c r="F39" s="181"/>
    </row>
  </sheetData>
  <mergeCells count="13">
    <mergeCell ref="A39:F39"/>
    <mergeCell ref="C1:F1"/>
    <mergeCell ref="C2:F2"/>
    <mergeCell ref="C3:F3"/>
    <mergeCell ref="E13:F13"/>
    <mergeCell ref="D13:D14"/>
    <mergeCell ref="E12:F12"/>
    <mergeCell ref="A13:A14"/>
    <mergeCell ref="B13:B14"/>
    <mergeCell ref="C13:C14"/>
    <mergeCell ref="A6:F6"/>
    <mergeCell ref="A7:F7"/>
    <mergeCell ref="A8:F8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opLeftCell="A35" zoomScaleNormal="100" workbookViewId="0">
      <selection activeCell="H26" sqref="H26"/>
    </sheetView>
  </sheetViews>
  <sheetFormatPr defaultColWidth="11.7109375" defaultRowHeight="13.5" x14ac:dyDescent="0.25"/>
  <cols>
    <col min="1" max="1" width="7.42578125" style="2" customWidth="1"/>
    <col min="2" max="2" width="7.28515625" style="2" customWidth="1"/>
    <col min="3" max="3" width="6.5703125" style="2" customWidth="1"/>
    <col min="4" max="4" width="27" style="91" customWidth="1"/>
    <col min="5" max="8" width="8.28515625" style="2" customWidth="1"/>
    <col min="9" max="9" width="6.42578125" style="2" customWidth="1"/>
    <col min="10" max="10" width="8.85546875" style="2" customWidth="1"/>
    <col min="11" max="11" width="9.140625" style="2" customWidth="1"/>
    <col min="12" max="12" width="5.7109375" style="2" customWidth="1"/>
    <col min="13" max="13" width="4.85546875" style="2" customWidth="1"/>
    <col min="14" max="14" width="7.42578125" style="2" customWidth="1"/>
    <col min="15" max="15" width="8.28515625" style="2" customWidth="1"/>
    <col min="16" max="16" width="9.85546875" style="2" customWidth="1"/>
    <col min="17" max="16384" width="11.7109375" style="2"/>
  </cols>
  <sheetData>
    <row r="1" spans="1:16" ht="13.5" customHeight="1" x14ac:dyDescent="0.25">
      <c r="N1" s="202" t="s">
        <v>26</v>
      </c>
      <c r="O1" s="202"/>
      <c r="P1" s="202"/>
    </row>
    <row r="2" spans="1:16" ht="13.5" customHeight="1" x14ac:dyDescent="0.25">
      <c r="K2" s="202" t="s">
        <v>292</v>
      </c>
      <c r="L2" s="202"/>
      <c r="M2" s="202"/>
      <c r="N2" s="202"/>
      <c r="O2" s="202"/>
      <c r="P2" s="202"/>
    </row>
    <row r="3" spans="1:16" ht="3.75" customHeight="1" x14ac:dyDescent="0.25"/>
    <row r="4" spans="1:16" ht="14.25" x14ac:dyDescent="0.25">
      <c r="B4" s="203" t="s">
        <v>53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</row>
    <row r="5" spans="1:16" ht="14.25" x14ac:dyDescent="0.25">
      <c r="B5" s="203" t="s">
        <v>105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</row>
    <row r="6" spans="1:16" ht="2.25" customHeight="1" x14ac:dyDescent="0.25"/>
    <row r="7" spans="1:16" x14ac:dyDescent="0.25">
      <c r="P7" s="2" t="s">
        <v>4</v>
      </c>
    </row>
    <row r="8" spans="1:16" s="159" customFormat="1" ht="13.5" customHeight="1" x14ac:dyDescent="0.25">
      <c r="A8" s="194" t="s">
        <v>273</v>
      </c>
      <c r="B8" s="194" t="s">
        <v>5</v>
      </c>
      <c r="C8" s="194" t="s">
        <v>52</v>
      </c>
      <c r="D8" s="189" t="s">
        <v>274</v>
      </c>
      <c r="E8" s="192" t="s">
        <v>6</v>
      </c>
      <c r="F8" s="199"/>
      <c r="G8" s="199"/>
      <c r="H8" s="199"/>
      <c r="I8" s="193"/>
      <c r="J8" s="192" t="s">
        <v>15</v>
      </c>
      <c r="K8" s="199"/>
      <c r="L8" s="199"/>
      <c r="M8" s="199"/>
      <c r="N8" s="199"/>
      <c r="O8" s="193"/>
      <c r="P8" s="189" t="s">
        <v>14</v>
      </c>
    </row>
    <row r="9" spans="1:16" s="159" customFormat="1" ht="12.75" customHeight="1" x14ac:dyDescent="0.25">
      <c r="A9" s="201"/>
      <c r="B9" s="201"/>
      <c r="C9" s="201"/>
      <c r="D9" s="190"/>
      <c r="E9" s="189" t="s">
        <v>7</v>
      </c>
      <c r="F9" s="196" t="s">
        <v>11</v>
      </c>
      <c r="G9" s="192" t="s">
        <v>8</v>
      </c>
      <c r="H9" s="193"/>
      <c r="I9" s="196" t="s">
        <v>12</v>
      </c>
      <c r="J9" s="194" t="s">
        <v>7</v>
      </c>
      <c r="K9" s="196" t="s">
        <v>11</v>
      </c>
      <c r="L9" s="192" t="s">
        <v>8</v>
      </c>
      <c r="M9" s="193"/>
      <c r="N9" s="196" t="s">
        <v>12</v>
      </c>
      <c r="O9" s="160" t="s">
        <v>8</v>
      </c>
      <c r="P9" s="190"/>
    </row>
    <row r="10" spans="1:16" s="159" customFormat="1" ht="12.75" customHeight="1" x14ac:dyDescent="0.25">
      <c r="A10" s="201"/>
      <c r="B10" s="201"/>
      <c r="C10" s="201"/>
      <c r="D10" s="190"/>
      <c r="E10" s="190"/>
      <c r="F10" s="197"/>
      <c r="G10" s="194" t="s">
        <v>9</v>
      </c>
      <c r="H10" s="194" t="s">
        <v>10</v>
      </c>
      <c r="I10" s="197"/>
      <c r="J10" s="201"/>
      <c r="K10" s="197"/>
      <c r="L10" s="194" t="s">
        <v>9</v>
      </c>
      <c r="M10" s="194" t="s">
        <v>10</v>
      </c>
      <c r="N10" s="197"/>
      <c r="O10" s="194" t="s">
        <v>13</v>
      </c>
      <c r="P10" s="190"/>
    </row>
    <row r="11" spans="1:16" s="159" customFormat="1" ht="33.75" customHeight="1" x14ac:dyDescent="0.25">
      <c r="A11" s="195"/>
      <c r="B11" s="195"/>
      <c r="C11" s="195"/>
      <c r="D11" s="191"/>
      <c r="E11" s="191"/>
      <c r="F11" s="198"/>
      <c r="G11" s="195"/>
      <c r="H11" s="195"/>
      <c r="I11" s="198"/>
      <c r="J11" s="195"/>
      <c r="K11" s="198"/>
      <c r="L11" s="195"/>
      <c r="M11" s="195"/>
      <c r="N11" s="198"/>
      <c r="O11" s="195"/>
      <c r="P11" s="191"/>
    </row>
    <row r="12" spans="1:16" s="5" customFormat="1" ht="14.25" x14ac:dyDescent="0.25">
      <c r="A12" s="70"/>
      <c r="B12" s="71" t="s">
        <v>69</v>
      </c>
      <c r="C12" s="71"/>
      <c r="D12" s="92" t="s">
        <v>16</v>
      </c>
      <c r="E12" s="72">
        <f>SUM(E13:E14)</f>
        <v>8780.7199999999993</v>
      </c>
      <c r="F12" s="72">
        <f>SUM(F13:F14)</f>
        <v>8780.7199999999993</v>
      </c>
      <c r="G12" s="72">
        <f t="shared" ref="G12:P12" si="0">SUM(G13:G14)</f>
        <v>7447.76</v>
      </c>
      <c r="H12" s="72">
        <f t="shared" si="0"/>
        <v>287.36</v>
      </c>
      <c r="I12" s="72">
        <f t="shared" si="0"/>
        <v>0</v>
      </c>
      <c r="J12" s="83">
        <f t="shared" si="0"/>
        <v>67.845089999999999</v>
      </c>
      <c r="K12" s="83">
        <f t="shared" si="0"/>
        <v>0.84509000000000001</v>
      </c>
      <c r="L12" s="72">
        <f t="shared" si="0"/>
        <v>0</v>
      </c>
      <c r="M12" s="72">
        <f t="shared" si="0"/>
        <v>0</v>
      </c>
      <c r="N12" s="72">
        <f t="shared" si="0"/>
        <v>67</v>
      </c>
      <c r="O12" s="72">
        <f t="shared" si="0"/>
        <v>67</v>
      </c>
      <c r="P12" s="83">
        <f t="shared" si="0"/>
        <v>8848.5650900000001</v>
      </c>
    </row>
    <row r="13" spans="1:16" ht="60" x14ac:dyDescent="0.25">
      <c r="A13" s="3"/>
      <c r="B13" s="22" t="s">
        <v>106</v>
      </c>
      <c r="C13" s="22" t="s">
        <v>54</v>
      </c>
      <c r="D13" s="93" t="s">
        <v>117</v>
      </c>
      <c r="E13" s="16">
        <f>F13</f>
        <v>8775.7199999999993</v>
      </c>
      <c r="F13" s="16">
        <v>8775.7199999999993</v>
      </c>
      <c r="G13" s="16">
        <v>7447.76</v>
      </c>
      <c r="H13" s="16">
        <v>287.36</v>
      </c>
      <c r="I13" s="16"/>
      <c r="J13" s="84">
        <f>N13+K13</f>
        <v>67.845089999999999</v>
      </c>
      <c r="K13" s="84">
        <v>0.84509000000000001</v>
      </c>
      <c r="L13" s="16"/>
      <c r="M13" s="16"/>
      <c r="N13" s="16">
        <f>O13</f>
        <v>67</v>
      </c>
      <c r="O13" s="16">
        <f>'додаток 4'!F12</f>
        <v>67</v>
      </c>
      <c r="P13" s="84">
        <f>E13+J13</f>
        <v>8843.5650900000001</v>
      </c>
    </row>
    <row r="14" spans="1:16" x14ac:dyDescent="0.25">
      <c r="A14" s="3"/>
      <c r="B14" s="22" t="s">
        <v>73</v>
      </c>
      <c r="C14" s="22" t="s">
        <v>85</v>
      </c>
      <c r="D14" s="93" t="s">
        <v>118</v>
      </c>
      <c r="E14" s="16">
        <f>F14</f>
        <v>5</v>
      </c>
      <c r="F14" s="16">
        <v>5</v>
      </c>
      <c r="G14" s="16"/>
      <c r="H14" s="16"/>
      <c r="I14" s="16"/>
      <c r="J14" s="16">
        <f>N14</f>
        <v>0</v>
      </c>
      <c r="K14" s="16"/>
      <c r="L14" s="16"/>
      <c r="M14" s="16"/>
      <c r="N14" s="16"/>
      <c r="O14" s="16"/>
      <c r="P14" s="16">
        <f>E14+J14</f>
        <v>5</v>
      </c>
    </row>
    <row r="15" spans="1:16" ht="4.5" customHeight="1" x14ac:dyDescent="0.25">
      <c r="A15" s="3"/>
      <c r="B15" s="22"/>
      <c r="C15" s="22"/>
      <c r="D15" s="9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s="5" customFormat="1" ht="14.25" x14ac:dyDescent="0.25">
      <c r="A16" s="70"/>
      <c r="B16" s="71" t="s">
        <v>70</v>
      </c>
      <c r="C16" s="71"/>
      <c r="D16" s="92" t="s">
        <v>17</v>
      </c>
      <c r="E16" s="72">
        <f>E17</f>
        <v>14697.13</v>
      </c>
      <c r="F16" s="72">
        <f>F17</f>
        <v>14697.13</v>
      </c>
      <c r="G16" s="72">
        <f t="shared" ref="G16:P16" si="1">G17</f>
        <v>10567.23</v>
      </c>
      <c r="H16" s="72">
        <f t="shared" si="1"/>
        <v>2819.7</v>
      </c>
      <c r="I16" s="72"/>
      <c r="J16" s="83">
        <f t="shared" si="1"/>
        <v>2825.6776099999997</v>
      </c>
      <c r="K16" s="83">
        <f t="shared" si="1"/>
        <v>1260.67761</v>
      </c>
      <c r="L16" s="70">
        <f t="shared" si="1"/>
        <v>0</v>
      </c>
      <c r="M16" s="70">
        <f t="shared" si="1"/>
        <v>0</v>
      </c>
      <c r="N16" s="72">
        <f t="shared" si="1"/>
        <v>1565</v>
      </c>
      <c r="O16" s="72">
        <f t="shared" si="1"/>
        <v>1565</v>
      </c>
      <c r="P16" s="83">
        <f t="shared" si="1"/>
        <v>17522.80761</v>
      </c>
    </row>
    <row r="17" spans="1:16" x14ac:dyDescent="0.25">
      <c r="A17" s="3"/>
      <c r="B17" s="22" t="s">
        <v>87</v>
      </c>
      <c r="C17" s="22" t="s">
        <v>65</v>
      </c>
      <c r="D17" s="94" t="s">
        <v>119</v>
      </c>
      <c r="E17" s="16">
        <f>F17</f>
        <v>14697.13</v>
      </c>
      <c r="F17" s="16">
        <v>14697.13</v>
      </c>
      <c r="G17" s="16">
        <v>10567.23</v>
      </c>
      <c r="H17" s="16">
        <v>2819.7</v>
      </c>
      <c r="I17" s="16"/>
      <c r="J17" s="84">
        <f>K17+N17</f>
        <v>2825.6776099999997</v>
      </c>
      <c r="K17" s="84">
        <v>1260.67761</v>
      </c>
      <c r="L17" s="3"/>
      <c r="M17" s="3"/>
      <c r="N17" s="16">
        <f>O17</f>
        <v>1565</v>
      </c>
      <c r="O17" s="16">
        <f>'додаток 4'!F15+'додаток 4'!F55</f>
        <v>1565</v>
      </c>
      <c r="P17" s="84">
        <f>E17+J17</f>
        <v>17522.80761</v>
      </c>
    </row>
    <row r="18" spans="1:16" ht="5.25" customHeight="1" x14ac:dyDescent="0.25">
      <c r="A18" s="3"/>
      <c r="B18" s="22"/>
      <c r="C18" s="22"/>
      <c r="D18" s="9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5" customFormat="1" ht="14.25" x14ac:dyDescent="0.25">
      <c r="A19" s="70"/>
      <c r="B19" s="71" t="s">
        <v>101</v>
      </c>
      <c r="C19" s="71"/>
      <c r="D19" s="92" t="s">
        <v>18</v>
      </c>
      <c r="E19" s="72">
        <f>SUM(E20:E23)</f>
        <v>508.2</v>
      </c>
      <c r="F19" s="72">
        <f>SUM(F20:F23)</f>
        <v>508.2</v>
      </c>
      <c r="G19" s="72">
        <f t="shared" ref="G19:O19" si="2">SUM(G20:G23)</f>
        <v>58.2</v>
      </c>
      <c r="H19" s="72">
        <f t="shared" si="2"/>
        <v>0</v>
      </c>
      <c r="I19" s="72"/>
      <c r="J19" s="72">
        <f t="shared" si="2"/>
        <v>58.2</v>
      </c>
      <c r="K19" s="72">
        <f t="shared" si="2"/>
        <v>58.2</v>
      </c>
      <c r="L19" s="72">
        <f t="shared" si="2"/>
        <v>58.2</v>
      </c>
      <c r="M19" s="72">
        <f t="shared" si="2"/>
        <v>0</v>
      </c>
      <c r="N19" s="72">
        <f t="shared" si="2"/>
        <v>0</v>
      </c>
      <c r="O19" s="72">
        <f t="shared" si="2"/>
        <v>0</v>
      </c>
      <c r="P19" s="73">
        <f>E19+J19</f>
        <v>566.4</v>
      </c>
    </row>
    <row r="20" spans="1:16" ht="60" customHeight="1" x14ac:dyDescent="0.25">
      <c r="A20" s="3"/>
      <c r="B20" s="22" t="s">
        <v>121</v>
      </c>
      <c r="C20" s="22" t="s">
        <v>88</v>
      </c>
      <c r="D20" s="94" t="s">
        <v>89</v>
      </c>
      <c r="E20" s="16">
        <f>F20</f>
        <v>40</v>
      </c>
      <c r="F20" s="16">
        <v>40</v>
      </c>
      <c r="G20" s="3"/>
      <c r="H20" s="3"/>
      <c r="I20" s="3"/>
      <c r="J20" s="3"/>
      <c r="K20" s="3"/>
      <c r="L20" s="3"/>
      <c r="M20" s="3"/>
      <c r="N20" s="3"/>
      <c r="O20" s="3"/>
      <c r="P20" s="16">
        <f t="shared" ref="P20:P23" si="3">E20+J20</f>
        <v>40</v>
      </c>
    </row>
    <row r="21" spans="1:16" ht="36" x14ac:dyDescent="0.25">
      <c r="A21" s="3"/>
      <c r="B21" s="22" t="s">
        <v>145</v>
      </c>
      <c r="C21" s="22" t="s">
        <v>120</v>
      </c>
      <c r="D21" s="94" t="s">
        <v>146</v>
      </c>
      <c r="E21" s="16">
        <f>F21</f>
        <v>270</v>
      </c>
      <c r="F21" s="16">
        <v>270</v>
      </c>
      <c r="G21" s="3"/>
      <c r="H21" s="3"/>
      <c r="I21" s="3"/>
      <c r="J21" s="3">
        <f>K21</f>
        <v>0</v>
      </c>
      <c r="K21" s="3"/>
      <c r="L21" s="3"/>
      <c r="M21" s="3"/>
      <c r="N21" s="3"/>
      <c r="O21" s="3"/>
      <c r="P21" s="16">
        <f t="shared" si="3"/>
        <v>270</v>
      </c>
    </row>
    <row r="22" spans="1:16" ht="14.25" customHeight="1" x14ac:dyDescent="0.25">
      <c r="A22" s="3"/>
      <c r="B22" s="22" t="s">
        <v>147</v>
      </c>
      <c r="C22" s="22" t="s">
        <v>86</v>
      </c>
      <c r="D22" s="94" t="s">
        <v>79</v>
      </c>
      <c r="E22" s="16">
        <f>F22</f>
        <v>58.2</v>
      </c>
      <c r="F22" s="16">
        <v>58.2</v>
      </c>
      <c r="G22" s="3">
        <v>58.2</v>
      </c>
      <c r="H22" s="3"/>
      <c r="I22" s="3"/>
      <c r="J22" s="3">
        <f>K22</f>
        <v>58.2</v>
      </c>
      <c r="K22" s="3">
        <v>58.2</v>
      </c>
      <c r="L22" s="3">
        <v>58.2</v>
      </c>
      <c r="M22" s="3"/>
      <c r="N22" s="3"/>
      <c r="O22" s="3"/>
      <c r="P22" s="16">
        <f t="shared" si="3"/>
        <v>116.4</v>
      </c>
    </row>
    <row r="23" spans="1:16" ht="24" x14ac:dyDescent="0.25">
      <c r="A23" s="3"/>
      <c r="B23" s="22" t="s">
        <v>148</v>
      </c>
      <c r="C23" s="22" t="s">
        <v>66</v>
      </c>
      <c r="D23" s="94" t="s">
        <v>149</v>
      </c>
      <c r="E23" s="16">
        <f>F23</f>
        <v>140</v>
      </c>
      <c r="F23" s="16">
        <v>140</v>
      </c>
      <c r="G23" s="3"/>
      <c r="H23" s="3"/>
      <c r="I23" s="3"/>
      <c r="J23" s="3"/>
      <c r="K23" s="3"/>
      <c r="L23" s="3"/>
      <c r="M23" s="3"/>
      <c r="N23" s="3"/>
      <c r="O23" s="3"/>
      <c r="P23" s="16">
        <f t="shared" si="3"/>
        <v>140</v>
      </c>
    </row>
    <row r="24" spans="1:16" ht="3.75" customHeight="1" x14ac:dyDescent="0.25">
      <c r="A24" s="3"/>
      <c r="B24" s="22"/>
      <c r="C24" s="22"/>
      <c r="D24" s="94"/>
      <c r="E24" s="16"/>
      <c r="F24" s="16"/>
      <c r="G24" s="3"/>
      <c r="H24" s="3"/>
      <c r="I24" s="3"/>
      <c r="J24" s="3"/>
      <c r="K24" s="3"/>
      <c r="L24" s="3"/>
      <c r="M24" s="3"/>
      <c r="N24" s="3"/>
      <c r="O24" s="3"/>
      <c r="P24" s="16"/>
    </row>
    <row r="25" spans="1:16" s="5" customFormat="1" ht="14.25" x14ac:dyDescent="0.25">
      <c r="A25" s="70"/>
      <c r="B25" s="71" t="s">
        <v>102</v>
      </c>
      <c r="C25" s="71"/>
      <c r="D25" s="92" t="s">
        <v>122</v>
      </c>
      <c r="E25" s="72">
        <f>E26+E27</f>
        <v>2529.5</v>
      </c>
      <c r="F25" s="72">
        <f t="shared" ref="F25:P25" si="4">F26+F27</f>
        <v>2529.5</v>
      </c>
      <c r="G25" s="72">
        <f t="shared" si="4"/>
        <v>1345.71</v>
      </c>
      <c r="H25" s="72">
        <f t="shared" si="4"/>
        <v>729.18</v>
      </c>
      <c r="I25" s="72">
        <f t="shared" si="4"/>
        <v>0</v>
      </c>
      <c r="J25" s="83">
        <f t="shared" si="4"/>
        <v>571.56723</v>
      </c>
      <c r="K25" s="83">
        <f t="shared" si="4"/>
        <v>28.43723</v>
      </c>
      <c r="L25" s="72">
        <f t="shared" si="4"/>
        <v>0</v>
      </c>
      <c r="M25" s="72">
        <f t="shared" si="4"/>
        <v>0</v>
      </c>
      <c r="N25" s="72">
        <f t="shared" si="4"/>
        <v>543.13</v>
      </c>
      <c r="O25" s="72">
        <f t="shared" si="4"/>
        <v>543.13</v>
      </c>
      <c r="P25" s="83">
        <f t="shared" si="4"/>
        <v>3101.0672300000001</v>
      </c>
    </row>
    <row r="26" spans="1:16" ht="36" x14ac:dyDescent="0.25">
      <c r="A26" s="3"/>
      <c r="B26" s="22" t="s">
        <v>123</v>
      </c>
      <c r="C26" s="22" t="s">
        <v>68</v>
      </c>
      <c r="D26" s="94" t="s">
        <v>124</v>
      </c>
      <c r="E26" s="16">
        <f>F26</f>
        <v>2214</v>
      </c>
      <c r="F26" s="16">
        <v>2214</v>
      </c>
      <c r="G26" s="16">
        <v>1345.71</v>
      </c>
      <c r="H26" s="16">
        <v>729.18</v>
      </c>
      <c r="I26" s="3"/>
      <c r="J26" s="84">
        <f>N26+K26</f>
        <v>571.19789000000003</v>
      </c>
      <c r="K26" s="3">
        <v>28.067889999999998</v>
      </c>
      <c r="L26" s="3"/>
      <c r="M26" s="3"/>
      <c r="N26" s="16">
        <f>O26</f>
        <v>543.13</v>
      </c>
      <c r="O26" s="16">
        <f>'додаток 4'!F21+'додаток 4'!F59</f>
        <v>543.13</v>
      </c>
      <c r="P26" s="84">
        <f t="shared" ref="P26" si="5">E26+J26</f>
        <v>2785.1978899999999</v>
      </c>
    </row>
    <row r="27" spans="1:16" x14ac:dyDescent="0.25">
      <c r="A27" s="3"/>
      <c r="B27" s="22" t="s">
        <v>151</v>
      </c>
      <c r="C27" s="22" t="s">
        <v>152</v>
      </c>
      <c r="D27" s="94" t="s">
        <v>153</v>
      </c>
      <c r="E27" s="16">
        <f>F27</f>
        <v>315.5</v>
      </c>
      <c r="F27" s="16">
        <v>315.5</v>
      </c>
      <c r="G27" s="16"/>
      <c r="H27" s="16"/>
      <c r="I27" s="3"/>
      <c r="J27" s="84">
        <f>N27+K27</f>
        <v>0.36934</v>
      </c>
      <c r="K27" s="3">
        <v>0.36934</v>
      </c>
      <c r="L27" s="3"/>
      <c r="M27" s="3"/>
      <c r="N27" s="16"/>
      <c r="O27" s="16"/>
      <c r="P27" s="84">
        <f>E27+J27</f>
        <v>315.86934000000002</v>
      </c>
    </row>
    <row r="28" spans="1:16" ht="4.5" customHeight="1" x14ac:dyDescent="0.25">
      <c r="A28" s="3"/>
      <c r="B28" s="22"/>
      <c r="C28" s="22"/>
      <c r="D28" s="94"/>
      <c r="E28" s="16"/>
      <c r="F28" s="16"/>
      <c r="G28" s="16"/>
      <c r="H28" s="16"/>
      <c r="I28" s="3"/>
      <c r="J28" s="16"/>
      <c r="K28" s="3"/>
      <c r="L28" s="3"/>
      <c r="M28" s="3"/>
      <c r="N28" s="16"/>
      <c r="O28" s="16"/>
      <c r="P28" s="16"/>
    </row>
    <row r="29" spans="1:16" s="5" customFormat="1" ht="14.25" x14ac:dyDescent="0.25">
      <c r="A29" s="70"/>
      <c r="B29" s="71" t="s">
        <v>154</v>
      </c>
      <c r="C29" s="71"/>
      <c r="D29" s="92" t="s">
        <v>155</v>
      </c>
      <c r="E29" s="72">
        <f>E30</f>
        <v>85.2</v>
      </c>
      <c r="F29" s="72">
        <f t="shared" ref="F29:P29" si="6">F30</f>
        <v>85.2</v>
      </c>
      <c r="G29" s="72">
        <f t="shared" si="6"/>
        <v>0</v>
      </c>
      <c r="H29" s="72">
        <f t="shared" si="6"/>
        <v>0</v>
      </c>
      <c r="I29" s="72">
        <f t="shared" si="6"/>
        <v>0</v>
      </c>
      <c r="J29" s="72">
        <f t="shared" si="6"/>
        <v>0</v>
      </c>
      <c r="K29" s="72">
        <f t="shared" si="6"/>
        <v>0</v>
      </c>
      <c r="L29" s="72">
        <f t="shared" si="6"/>
        <v>0</v>
      </c>
      <c r="M29" s="72">
        <f t="shared" si="6"/>
        <v>0</v>
      </c>
      <c r="N29" s="72">
        <f t="shared" si="6"/>
        <v>0</v>
      </c>
      <c r="O29" s="72">
        <f t="shared" si="6"/>
        <v>0</v>
      </c>
      <c r="P29" s="72">
        <f t="shared" si="6"/>
        <v>85.2</v>
      </c>
    </row>
    <row r="30" spans="1:16" ht="48.75" customHeight="1" x14ac:dyDescent="0.25">
      <c r="A30" s="3"/>
      <c r="B30" s="22" t="s">
        <v>156</v>
      </c>
      <c r="C30" s="22" t="s">
        <v>157</v>
      </c>
      <c r="D30" s="94" t="s">
        <v>162</v>
      </c>
      <c r="E30" s="16">
        <f>F30</f>
        <v>85.2</v>
      </c>
      <c r="F30" s="16">
        <v>85.2</v>
      </c>
      <c r="G30" s="16"/>
      <c r="H30" s="16"/>
      <c r="I30" s="3"/>
      <c r="J30" s="16">
        <f>N30</f>
        <v>0</v>
      </c>
      <c r="K30" s="3"/>
      <c r="L30" s="3"/>
      <c r="M30" s="3"/>
      <c r="N30" s="16"/>
      <c r="O30" s="16"/>
      <c r="P30" s="16">
        <f t="shared" ref="P30" si="7">E30+J30</f>
        <v>85.2</v>
      </c>
    </row>
    <row r="31" spans="1:16" ht="4.5" customHeight="1" x14ac:dyDescent="0.25">
      <c r="A31" s="3"/>
      <c r="B31" s="22"/>
      <c r="C31" s="22"/>
      <c r="D31" s="9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5" customFormat="1" ht="14.25" x14ac:dyDescent="0.25">
      <c r="A32" s="70"/>
      <c r="B32" s="71" t="s">
        <v>103</v>
      </c>
      <c r="C32" s="71"/>
      <c r="D32" s="92" t="s">
        <v>19</v>
      </c>
      <c r="E32" s="72">
        <f>SUM(E33:E38)</f>
        <v>5269.15</v>
      </c>
      <c r="F32" s="72">
        <f t="shared" ref="F32:P32" si="8">SUM(F33:F38)</f>
        <v>5269.15</v>
      </c>
      <c r="G32" s="72">
        <f t="shared" si="8"/>
        <v>0</v>
      </c>
      <c r="H32" s="72">
        <f t="shared" si="8"/>
        <v>635</v>
      </c>
      <c r="I32" s="72">
        <f t="shared" si="8"/>
        <v>0</v>
      </c>
      <c r="J32" s="83">
        <f t="shared" si="8"/>
        <v>3057.02711</v>
      </c>
      <c r="K32" s="83">
        <f t="shared" si="8"/>
        <v>2126.52711</v>
      </c>
      <c r="L32" s="72">
        <f t="shared" si="8"/>
        <v>0</v>
      </c>
      <c r="M32" s="72">
        <f t="shared" si="8"/>
        <v>0</v>
      </c>
      <c r="N32" s="72">
        <f t="shared" si="8"/>
        <v>930.5</v>
      </c>
      <c r="O32" s="72">
        <f t="shared" si="8"/>
        <v>930.5</v>
      </c>
      <c r="P32" s="83">
        <f t="shared" si="8"/>
        <v>8326.1771100000005</v>
      </c>
    </row>
    <row r="33" spans="1:16" ht="24" x14ac:dyDescent="0.25">
      <c r="A33" s="3"/>
      <c r="B33" s="22" t="s">
        <v>125</v>
      </c>
      <c r="C33" s="22" t="s">
        <v>67</v>
      </c>
      <c r="D33" s="94" t="s">
        <v>126</v>
      </c>
      <c r="E33" s="16">
        <f t="shared" ref="E33:E35" si="9">F33</f>
        <v>1640</v>
      </c>
      <c r="F33" s="16">
        <v>1640</v>
      </c>
      <c r="G33" s="3"/>
      <c r="H33" s="3"/>
      <c r="I33" s="3"/>
      <c r="J33" s="16">
        <f t="shared" ref="J33:J36" si="10">K33+O33</f>
        <v>0</v>
      </c>
      <c r="K33" s="3"/>
      <c r="L33" s="3"/>
      <c r="M33" s="3"/>
      <c r="N33" s="16"/>
      <c r="O33" s="16"/>
      <c r="P33" s="16">
        <f t="shared" ref="P33:P38" si="11">E33+J33</f>
        <v>1640</v>
      </c>
    </row>
    <row r="34" spans="1:16" ht="48" hidden="1" x14ac:dyDescent="0.25">
      <c r="A34" s="3"/>
      <c r="B34" s="22" t="s">
        <v>127</v>
      </c>
      <c r="C34" s="22" t="s">
        <v>84</v>
      </c>
      <c r="D34" s="94" t="s">
        <v>128</v>
      </c>
      <c r="E34" s="16">
        <f t="shared" si="9"/>
        <v>0</v>
      </c>
      <c r="F34" s="3"/>
      <c r="G34" s="3"/>
      <c r="H34" s="3"/>
      <c r="I34" s="3"/>
      <c r="J34" s="16">
        <f t="shared" si="10"/>
        <v>0</v>
      </c>
      <c r="K34" s="3"/>
      <c r="L34" s="3"/>
      <c r="M34" s="3"/>
      <c r="N34" s="16"/>
      <c r="O34" s="16"/>
      <c r="P34" s="16">
        <f t="shared" si="11"/>
        <v>0</v>
      </c>
    </row>
    <row r="35" spans="1:16" x14ac:dyDescent="0.25">
      <c r="A35" s="3"/>
      <c r="B35" s="22" t="s">
        <v>129</v>
      </c>
      <c r="C35" s="22" t="s">
        <v>67</v>
      </c>
      <c r="D35" s="94" t="s">
        <v>112</v>
      </c>
      <c r="E35" s="16">
        <f t="shared" si="9"/>
        <v>3629.15</v>
      </c>
      <c r="F35" s="16">
        <v>3629.15</v>
      </c>
      <c r="G35" s="16"/>
      <c r="H35" s="16">
        <v>635</v>
      </c>
      <c r="I35" s="3"/>
      <c r="J35" s="84">
        <f t="shared" si="10"/>
        <v>3057.02711</v>
      </c>
      <c r="K35" s="84">
        <v>2126.52711</v>
      </c>
      <c r="L35" s="3"/>
      <c r="M35" s="3"/>
      <c r="N35" s="16">
        <f>O35</f>
        <v>930.5</v>
      </c>
      <c r="O35" s="16">
        <f>'додаток 4'!F46+'додаток 4'!F17</f>
        <v>930.5</v>
      </c>
      <c r="P35" s="84">
        <f t="shared" si="11"/>
        <v>6686.1771100000005</v>
      </c>
    </row>
    <row r="36" spans="1:16" ht="24" hidden="1" customHeight="1" x14ac:dyDescent="0.25">
      <c r="A36" s="3"/>
      <c r="B36" s="22"/>
      <c r="C36" s="22"/>
      <c r="D36" s="94"/>
      <c r="E36" s="16">
        <f>F36</f>
        <v>0</v>
      </c>
      <c r="F36" s="16"/>
      <c r="G36" s="3"/>
      <c r="H36" s="3"/>
      <c r="I36" s="3"/>
      <c r="J36" s="16">
        <f t="shared" si="10"/>
        <v>0</v>
      </c>
      <c r="K36" s="3"/>
      <c r="L36" s="3"/>
      <c r="M36" s="3"/>
      <c r="N36" s="16"/>
      <c r="O36" s="16"/>
      <c r="P36" s="16">
        <f t="shared" si="11"/>
        <v>0</v>
      </c>
    </row>
    <row r="37" spans="1:16" hidden="1" x14ac:dyDescent="0.25">
      <c r="A37" s="3"/>
      <c r="B37" s="22"/>
      <c r="C37" s="22"/>
      <c r="D37" s="94"/>
      <c r="E37" s="16">
        <f t="shared" ref="E37:E38" si="12">F37</f>
        <v>0</v>
      </c>
      <c r="F37" s="3"/>
      <c r="G37" s="3"/>
      <c r="H37" s="3"/>
      <c r="I37" s="16"/>
      <c r="J37" s="16">
        <f>K37+O37</f>
        <v>0</v>
      </c>
      <c r="K37" s="3"/>
      <c r="L37" s="3"/>
      <c r="M37" s="3"/>
      <c r="N37" s="16"/>
      <c r="O37" s="16"/>
      <c r="P37" s="16">
        <f t="shared" si="11"/>
        <v>0</v>
      </c>
    </row>
    <row r="38" spans="1:16" hidden="1" x14ac:dyDescent="0.25">
      <c r="A38" s="3"/>
      <c r="B38" s="22"/>
      <c r="C38" s="22"/>
      <c r="D38" s="94"/>
      <c r="E38" s="16">
        <f t="shared" si="12"/>
        <v>0</v>
      </c>
      <c r="F38" s="16"/>
      <c r="G38" s="3"/>
      <c r="H38" s="3"/>
      <c r="I38" s="3"/>
      <c r="J38" s="3"/>
      <c r="K38" s="3"/>
      <c r="L38" s="3"/>
      <c r="M38" s="3"/>
      <c r="N38" s="3"/>
      <c r="O38" s="3"/>
      <c r="P38" s="16">
        <f t="shared" si="11"/>
        <v>0</v>
      </c>
    </row>
    <row r="39" spans="1:16" ht="3" customHeight="1" x14ac:dyDescent="0.25">
      <c r="A39" s="3"/>
      <c r="B39" s="22"/>
      <c r="C39" s="22"/>
      <c r="D39" s="9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5" customFormat="1" ht="14.25" x14ac:dyDescent="0.25">
      <c r="A40" s="70"/>
      <c r="B40" s="71" t="s">
        <v>130</v>
      </c>
      <c r="C40" s="71"/>
      <c r="D40" s="92" t="s">
        <v>163</v>
      </c>
      <c r="E40" s="72">
        <f>E41</f>
        <v>60</v>
      </c>
      <c r="F40" s="72">
        <f>F41</f>
        <v>60</v>
      </c>
      <c r="G40" s="72">
        <f t="shared" ref="G40:P40" si="13">G41</f>
        <v>0</v>
      </c>
      <c r="H40" s="70">
        <f t="shared" si="13"/>
        <v>0</v>
      </c>
      <c r="I40" s="70"/>
      <c r="J40" s="72">
        <f t="shared" si="13"/>
        <v>0</v>
      </c>
      <c r="K40" s="70">
        <f t="shared" si="13"/>
        <v>0</v>
      </c>
      <c r="L40" s="70">
        <f t="shared" si="13"/>
        <v>0</v>
      </c>
      <c r="M40" s="70">
        <f t="shared" si="13"/>
        <v>0</v>
      </c>
      <c r="N40" s="72">
        <f t="shared" si="13"/>
        <v>0</v>
      </c>
      <c r="O40" s="72">
        <f t="shared" si="13"/>
        <v>0</v>
      </c>
      <c r="P40" s="72">
        <f t="shared" si="13"/>
        <v>60</v>
      </c>
    </row>
    <row r="41" spans="1:16" x14ac:dyDescent="0.25">
      <c r="A41" s="3"/>
      <c r="B41" s="22" t="s">
        <v>131</v>
      </c>
      <c r="C41" s="22" t="s">
        <v>92</v>
      </c>
      <c r="D41" s="94" t="s">
        <v>132</v>
      </c>
      <c r="E41" s="16">
        <f>F41</f>
        <v>60</v>
      </c>
      <c r="F41" s="16">
        <v>60</v>
      </c>
      <c r="G41" s="16"/>
      <c r="H41" s="16"/>
      <c r="I41" s="3"/>
      <c r="J41" s="16"/>
      <c r="K41" s="3"/>
      <c r="L41" s="3"/>
      <c r="M41" s="3"/>
      <c r="N41" s="16"/>
      <c r="O41" s="16"/>
      <c r="P41" s="16">
        <f t="shared" ref="P41" si="14">E41+J41</f>
        <v>60</v>
      </c>
    </row>
    <row r="42" spans="1:16" ht="3.75" customHeight="1" x14ac:dyDescent="0.25">
      <c r="A42" s="3"/>
      <c r="B42" s="22"/>
      <c r="C42" s="22"/>
      <c r="D42" s="9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5" customFormat="1" ht="14.25" x14ac:dyDescent="0.25">
      <c r="A43" s="70"/>
      <c r="B43" s="71" t="s">
        <v>133</v>
      </c>
      <c r="C43" s="71"/>
      <c r="D43" s="92" t="s">
        <v>134</v>
      </c>
      <c r="E43" s="72">
        <f>E44</f>
        <v>0</v>
      </c>
      <c r="F43" s="72">
        <f>F44</f>
        <v>0</v>
      </c>
      <c r="G43" s="70">
        <f t="shared" ref="G43:H43" si="15">G44</f>
        <v>0</v>
      </c>
      <c r="H43" s="70">
        <f t="shared" si="15"/>
        <v>0</v>
      </c>
      <c r="I43" s="70"/>
      <c r="J43" s="72">
        <f>J44+J45</f>
        <v>2429.5</v>
      </c>
      <c r="K43" s="72">
        <f t="shared" ref="K43:P43" si="16">K44+K45</f>
        <v>0</v>
      </c>
      <c r="L43" s="72">
        <f t="shared" si="16"/>
        <v>0</v>
      </c>
      <c r="M43" s="72">
        <f t="shared" si="16"/>
        <v>0</v>
      </c>
      <c r="N43" s="72">
        <f t="shared" si="16"/>
        <v>2429.5</v>
      </c>
      <c r="O43" s="72">
        <f t="shared" si="16"/>
        <v>2429.5</v>
      </c>
      <c r="P43" s="72">
        <f t="shared" si="16"/>
        <v>2429.5</v>
      </c>
    </row>
    <row r="44" spans="1:16" ht="24" x14ac:dyDescent="0.25">
      <c r="A44" s="3"/>
      <c r="B44" s="36">
        <v>7310</v>
      </c>
      <c r="C44" s="22" t="s">
        <v>108</v>
      </c>
      <c r="D44" s="94" t="s">
        <v>246</v>
      </c>
      <c r="E44" s="16">
        <f>F44</f>
        <v>0</v>
      </c>
      <c r="F44" s="16"/>
      <c r="G44" s="3"/>
      <c r="H44" s="3"/>
      <c r="I44" s="3"/>
      <c r="J44" s="16">
        <f>K44+N44</f>
        <v>1479.5</v>
      </c>
      <c r="K44" s="3"/>
      <c r="L44" s="3"/>
      <c r="M44" s="3"/>
      <c r="N44" s="16">
        <f>O44</f>
        <v>1479.5</v>
      </c>
      <c r="O44" s="156">
        <f>'додаток 4'!F26</f>
        <v>1479.5</v>
      </c>
      <c r="P44" s="16">
        <f t="shared" ref="P44:P45" si="17">E44+J44</f>
        <v>1479.5</v>
      </c>
    </row>
    <row r="45" spans="1:16" ht="36" x14ac:dyDescent="0.25">
      <c r="A45" s="3"/>
      <c r="B45" s="36">
        <v>7330</v>
      </c>
      <c r="C45" s="22" t="s">
        <v>108</v>
      </c>
      <c r="D45" s="94" t="s">
        <v>267</v>
      </c>
      <c r="E45" s="16">
        <f>F45</f>
        <v>0</v>
      </c>
      <c r="F45" s="16"/>
      <c r="G45" s="3"/>
      <c r="H45" s="3"/>
      <c r="I45" s="3"/>
      <c r="J45" s="16">
        <f>K45+N45</f>
        <v>950</v>
      </c>
      <c r="K45" s="3"/>
      <c r="L45" s="3"/>
      <c r="M45" s="3"/>
      <c r="N45" s="16">
        <f>O45</f>
        <v>950</v>
      </c>
      <c r="O45" s="156">
        <f>'додаток 4'!F33</f>
        <v>950</v>
      </c>
      <c r="P45" s="16">
        <f t="shared" si="17"/>
        <v>950</v>
      </c>
    </row>
    <row r="46" spans="1:16" ht="3" customHeight="1" x14ac:dyDescent="0.25">
      <c r="A46" s="3"/>
      <c r="B46" s="36"/>
      <c r="C46" s="22"/>
      <c r="D46" s="9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5" customFormat="1" ht="21" x14ac:dyDescent="0.25">
      <c r="A47" s="70"/>
      <c r="B47" s="74">
        <v>7400</v>
      </c>
      <c r="C47" s="71"/>
      <c r="D47" s="92" t="s">
        <v>135</v>
      </c>
      <c r="E47" s="72">
        <f>SUM(E48:E49)</f>
        <v>1250</v>
      </c>
      <c r="F47" s="72">
        <f t="shared" ref="F47:P47" si="18">SUM(F48:F49)</f>
        <v>1250</v>
      </c>
      <c r="G47" s="72">
        <f t="shared" si="18"/>
        <v>0</v>
      </c>
      <c r="H47" s="72">
        <f t="shared" si="18"/>
        <v>0</v>
      </c>
      <c r="I47" s="72">
        <f t="shared" si="18"/>
        <v>0</v>
      </c>
      <c r="J47" s="72">
        <f t="shared" si="18"/>
        <v>2228.6</v>
      </c>
      <c r="K47" s="72">
        <f t="shared" si="18"/>
        <v>0</v>
      </c>
      <c r="L47" s="72">
        <f t="shared" si="18"/>
        <v>0</v>
      </c>
      <c r="M47" s="72">
        <f t="shared" si="18"/>
        <v>0</v>
      </c>
      <c r="N47" s="72">
        <f t="shared" si="18"/>
        <v>2228.6</v>
      </c>
      <c r="O47" s="72">
        <f t="shared" si="18"/>
        <v>2228.6</v>
      </c>
      <c r="P47" s="72">
        <f t="shared" si="18"/>
        <v>3478.6</v>
      </c>
    </row>
    <row r="48" spans="1:16" s="81" customFormat="1" x14ac:dyDescent="0.25">
      <c r="A48" s="78"/>
      <c r="B48" s="79">
        <v>7413</v>
      </c>
      <c r="C48" s="80" t="s">
        <v>71</v>
      </c>
      <c r="D48" s="95" t="s">
        <v>33</v>
      </c>
      <c r="E48" s="16">
        <f>F48</f>
        <v>200</v>
      </c>
      <c r="F48" s="78">
        <v>200</v>
      </c>
      <c r="G48" s="78"/>
      <c r="H48" s="78"/>
      <c r="I48" s="78"/>
      <c r="J48" s="16">
        <f>K48+N48</f>
        <v>0</v>
      </c>
      <c r="K48" s="78"/>
      <c r="L48" s="78"/>
      <c r="M48" s="78"/>
      <c r="N48" s="16">
        <f>O48</f>
        <v>0</v>
      </c>
      <c r="O48" s="16"/>
      <c r="P48" s="16">
        <f t="shared" ref="P48" si="19">E48+J48</f>
        <v>200</v>
      </c>
    </row>
    <row r="49" spans="1:16" ht="36" x14ac:dyDescent="0.25">
      <c r="A49" s="3"/>
      <c r="B49" s="36">
        <v>7461</v>
      </c>
      <c r="C49" s="22" t="s">
        <v>93</v>
      </c>
      <c r="D49" s="94" t="s">
        <v>136</v>
      </c>
      <c r="E49" s="16">
        <f>F49</f>
        <v>1050</v>
      </c>
      <c r="F49" s="16">
        <v>1050</v>
      </c>
      <c r="G49" s="3"/>
      <c r="H49" s="3"/>
      <c r="I49" s="3"/>
      <c r="J49" s="16">
        <f>K49+N49</f>
        <v>2228.6</v>
      </c>
      <c r="K49" s="3"/>
      <c r="L49" s="3"/>
      <c r="M49" s="3"/>
      <c r="N49" s="16">
        <f>O49</f>
        <v>2228.6</v>
      </c>
      <c r="O49" s="16">
        <f>'додаток 4'!F50</f>
        <v>2228.6</v>
      </c>
      <c r="P49" s="16">
        <f t="shared" ref="P49" si="20">E49+J49</f>
        <v>3278.6</v>
      </c>
    </row>
    <row r="50" spans="1:16" ht="4.5" customHeight="1" x14ac:dyDescent="0.25">
      <c r="A50" s="3"/>
      <c r="B50" s="36"/>
      <c r="C50" s="22"/>
      <c r="D50" s="94"/>
      <c r="E50" s="3"/>
      <c r="F50" s="3"/>
      <c r="G50" s="3"/>
      <c r="H50" s="3"/>
      <c r="I50" s="3"/>
      <c r="J50" s="16"/>
      <c r="K50" s="3"/>
      <c r="L50" s="3"/>
      <c r="M50" s="3"/>
      <c r="N50" s="16"/>
      <c r="O50" s="16"/>
      <c r="P50" s="16"/>
    </row>
    <row r="51" spans="1:16" s="5" customFormat="1" ht="21" x14ac:dyDescent="0.25">
      <c r="A51" s="70"/>
      <c r="B51" s="74">
        <v>7600</v>
      </c>
      <c r="C51" s="71"/>
      <c r="D51" s="92" t="s">
        <v>164</v>
      </c>
      <c r="E51" s="72">
        <f>E52</f>
        <v>14</v>
      </c>
      <c r="F51" s="72">
        <f>F52</f>
        <v>14</v>
      </c>
      <c r="G51" s="72">
        <f t="shared" ref="G51:P51" si="21">G52</f>
        <v>0</v>
      </c>
      <c r="H51" s="72">
        <f t="shared" si="21"/>
        <v>0</v>
      </c>
      <c r="I51" s="72"/>
      <c r="J51" s="72">
        <f t="shared" si="21"/>
        <v>0</v>
      </c>
      <c r="K51" s="72">
        <f t="shared" si="21"/>
        <v>0</v>
      </c>
      <c r="L51" s="72">
        <f t="shared" si="21"/>
        <v>0</v>
      </c>
      <c r="M51" s="72">
        <f t="shared" si="21"/>
        <v>0</v>
      </c>
      <c r="N51" s="72">
        <f t="shared" si="21"/>
        <v>0</v>
      </c>
      <c r="O51" s="72">
        <f t="shared" si="21"/>
        <v>0</v>
      </c>
      <c r="P51" s="72">
        <f t="shared" si="21"/>
        <v>14</v>
      </c>
    </row>
    <row r="52" spans="1:16" ht="24" x14ac:dyDescent="0.25">
      <c r="A52" s="3"/>
      <c r="B52" s="36">
        <v>7680</v>
      </c>
      <c r="C52" s="22" t="s">
        <v>90</v>
      </c>
      <c r="D52" s="94" t="s">
        <v>137</v>
      </c>
      <c r="E52" s="16">
        <f>F52</f>
        <v>14</v>
      </c>
      <c r="F52" s="16">
        <v>14</v>
      </c>
      <c r="G52" s="3"/>
      <c r="H52" s="3"/>
      <c r="I52" s="3"/>
      <c r="J52" s="3"/>
      <c r="K52" s="3"/>
      <c r="L52" s="3"/>
      <c r="M52" s="3"/>
      <c r="N52" s="3"/>
      <c r="O52" s="3"/>
      <c r="P52" s="16">
        <f t="shared" ref="P52" si="22">E52+J52</f>
        <v>14</v>
      </c>
    </row>
    <row r="53" spans="1:16" ht="3" customHeight="1" x14ac:dyDescent="0.25">
      <c r="A53" s="3"/>
      <c r="B53" s="36"/>
      <c r="C53" s="22"/>
      <c r="D53" s="94"/>
      <c r="E53" s="16"/>
      <c r="F53" s="16"/>
      <c r="G53" s="3"/>
      <c r="H53" s="3"/>
      <c r="I53" s="3"/>
      <c r="J53" s="3"/>
      <c r="K53" s="3"/>
      <c r="L53" s="3"/>
      <c r="M53" s="3"/>
      <c r="N53" s="3"/>
      <c r="O53" s="3"/>
      <c r="P53" s="16"/>
    </row>
    <row r="54" spans="1:16" s="5" customFormat="1" ht="42" x14ac:dyDescent="0.25">
      <c r="A54" s="70"/>
      <c r="B54" s="74">
        <v>7700</v>
      </c>
      <c r="C54" s="71" t="s">
        <v>85</v>
      </c>
      <c r="D54" s="92" t="s">
        <v>289</v>
      </c>
      <c r="E54" s="72"/>
      <c r="F54" s="72"/>
      <c r="G54" s="72"/>
      <c r="H54" s="72"/>
      <c r="I54" s="72"/>
      <c r="J54" s="72">
        <f>K54+N54</f>
        <v>104.90600000000001</v>
      </c>
      <c r="K54" s="72">
        <v>80.908000000000001</v>
      </c>
      <c r="L54" s="72"/>
      <c r="M54" s="72"/>
      <c r="N54" s="72">
        <v>23.998000000000001</v>
      </c>
      <c r="O54" s="72"/>
      <c r="P54" s="72">
        <f>E54+J54</f>
        <v>104.90600000000001</v>
      </c>
    </row>
    <row r="55" spans="1:16" ht="3" customHeight="1" x14ac:dyDescent="0.25">
      <c r="A55" s="3"/>
      <c r="B55" s="36"/>
      <c r="C55" s="22"/>
      <c r="D55" s="9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5" customFormat="1" ht="27" customHeight="1" x14ac:dyDescent="0.25">
      <c r="A56" s="70"/>
      <c r="B56" s="74">
        <v>8100</v>
      </c>
      <c r="C56" s="71"/>
      <c r="D56" s="92" t="s">
        <v>138</v>
      </c>
      <c r="E56" s="72">
        <f>E57</f>
        <v>0</v>
      </c>
      <c r="F56" s="72">
        <f t="shared" ref="F56:P56" si="23">F57</f>
        <v>0</v>
      </c>
      <c r="G56" s="72">
        <f t="shared" si="23"/>
        <v>0</v>
      </c>
      <c r="H56" s="72">
        <f t="shared" si="23"/>
        <v>0</v>
      </c>
      <c r="I56" s="72">
        <f t="shared" si="23"/>
        <v>0</v>
      </c>
      <c r="J56" s="72">
        <f t="shared" si="23"/>
        <v>400</v>
      </c>
      <c r="K56" s="72">
        <f t="shared" si="23"/>
        <v>0</v>
      </c>
      <c r="L56" s="72">
        <f t="shared" si="23"/>
        <v>0</v>
      </c>
      <c r="M56" s="72">
        <f t="shared" si="23"/>
        <v>0</v>
      </c>
      <c r="N56" s="72">
        <f t="shared" si="23"/>
        <v>400</v>
      </c>
      <c r="O56" s="72">
        <f t="shared" si="23"/>
        <v>400</v>
      </c>
      <c r="P56" s="72">
        <f t="shared" si="23"/>
        <v>400</v>
      </c>
    </row>
    <row r="57" spans="1:16" s="5" customFormat="1" ht="24" x14ac:dyDescent="0.25">
      <c r="A57" s="4"/>
      <c r="B57" s="3">
        <v>8110</v>
      </c>
      <c r="C57" s="57" t="s">
        <v>97</v>
      </c>
      <c r="D57" s="94" t="s">
        <v>111</v>
      </c>
      <c r="E57" s="16">
        <f>F57</f>
        <v>0</v>
      </c>
      <c r="F57" s="16"/>
      <c r="G57" s="3"/>
      <c r="H57" s="3"/>
      <c r="I57" s="3"/>
      <c r="J57" s="16">
        <f>N57</f>
        <v>400</v>
      </c>
      <c r="K57" s="16"/>
      <c r="L57" s="3"/>
      <c r="M57" s="16"/>
      <c r="N57" s="16">
        <v>400</v>
      </c>
      <c r="O57" s="3">
        <f>'додаток 4'!F42</f>
        <v>400</v>
      </c>
      <c r="P57" s="16">
        <f t="shared" ref="P57:P60" si="24">E57+J57</f>
        <v>400</v>
      </c>
    </row>
    <row r="58" spans="1:16" s="5" customFormat="1" ht="3" customHeight="1" x14ac:dyDescent="0.25">
      <c r="A58" s="4"/>
      <c r="B58" s="3"/>
      <c r="C58" s="57"/>
      <c r="D58" s="94"/>
      <c r="E58" s="16"/>
      <c r="F58" s="16"/>
      <c r="G58" s="3"/>
      <c r="H58" s="3"/>
      <c r="I58" s="3"/>
      <c r="J58" s="16"/>
      <c r="K58" s="16"/>
      <c r="L58" s="3"/>
      <c r="M58" s="16"/>
      <c r="N58" s="16"/>
      <c r="O58" s="3"/>
      <c r="P58" s="16"/>
    </row>
    <row r="59" spans="1:16" s="5" customFormat="1" ht="12" customHeight="1" x14ac:dyDescent="0.25">
      <c r="A59" s="70"/>
      <c r="B59" s="74">
        <v>8200</v>
      </c>
      <c r="C59" s="71"/>
      <c r="D59" s="92" t="s">
        <v>243</v>
      </c>
      <c r="E59" s="72">
        <f>E60</f>
        <v>20</v>
      </c>
      <c r="F59" s="72">
        <f t="shared" ref="F59:P59" si="25">F60</f>
        <v>20</v>
      </c>
      <c r="G59" s="72">
        <f t="shared" si="25"/>
        <v>0</v>
      </c>
      <c r="H59" s="72">
        <f t="shared" si="25"/>
        <v>0</v>
      </c>
      <c r="I59" s="72">
        <f t="shared" si="25"/>
        <v>0</v>
      </c>
      <c r="J59" s="72">
        <f t="shared" si="25"/>
        <v>0</v>
      </c>
      <c r="K59" s="72">
        <f t="shared" si="25"/>
        <v>0</v>
      </c>
      <c r="L59" s="72">
        <f t="shared" si="25"/>
        <v>0</v>
      </c>
      <c r="M59" s="72">
        <f t="shared" si="25"/>
        <v>0</v>
      </c>
      <c r="N59" s="72">
        <f t="shared" si="25"/>
        <v>0</v>
      </c>
      <c r="O59" s="72">
        <f t="shared" si="25"/>
        <v>0</v>
      </c>
      <c r="P59" s="72">
        <f t="shared" si="25"/>
        <v>20</v>
      </c>
    </row>
    <row r="60" spans="1:16" x14ac:dyDescent="0.25">
      <c r="A60" s="3"/>
      <c r="B60" s="3">
        <v>8230</v>
      </c>
      <c r="C60" s="22" t="s">
        <v>244</v>
      </c>
      <c r="D60" s="94" t="s">
        <v>245</v>
      </c>
      <c r="E60" s="16">
        <f>F60</f>
        <v>20</v>
      </c>
      <c r="F60" s="16">
        <v>20</v>
      </c>
      <c r="G60" s="3"/>
      <c r="H60" s="3"/>
      <c r="I60" s="3"/>
      <c r="J60" s="16">
        <f>N60</f>
        <v>0</v>
      </c>
      <c r="K60" s="16"/>
      <c r="L60" s="3"/>
      <c r="M60" s="16"/>
      <c r="N60" s="16">
        <f>O60</f>
        <v>0</v>
      </c>
      <c r="O60" s="16"/>
      <c r="P60" s="16">
        <f t="shared" si="24"/>
        <v>20</v>
      </c>
    </row>
    <row r="61" spans="1:16" ht="3" customHeight="1" x14ac:dyDescent="0.25">
      <c r="A61" s="3"/>
      <c r="B61" s="3"/>
      <c r="C61" s="22"/>
      <c r="D61" s="94"/>
      <c r="E61" s="16"/>
      <c r="F61" s="16"/>
      <c r="G61" s="3"/>
      <c r="H61" s="3"/>
      <c r="I61" s="3"/>
      <c r="J61" s="16"/>
      <c r="K61" s="16"/>
      <c r="L61" s="3"/>
      <c r="M61" s="16"/>
      <c r="N61" s="16"/>
      <c r="O61" s="16"/>
      <c r="P61" s="16"/>
    </row>
    <row r="62" spans="1:16" s="5" customFormat="1" ht="21" x14ac:dyDescent="0.25">
      <c r="A62" s="70"/>
      <c r="B62" s="74">
        <v>8300</v>
      </c>
      <c r="C62" s="71"/>
      <c r="D62" s="92" t="s">
        <v>139</v>
      </c>
      <c r="E62" s="72">
        <f>SUM(E63:E64)</f>
        <v>190</v>
      </c>
      <c r="F62" s="72">
        <f t="shared" ref="F62:P62" si="26">SUM(F63:F64)</f>
        <v>190</v>
      </c>
      <c r="G62" s="72">
        <f t="shared" si="26"/>
        <v>0</v>
      </c>
      <c r="H62" s="72">
        <f t="shared" si="26"/>
        <v>0</v>
      </c>
      <c r="I62" s="72">
        <f t="shared" si="26"/>
        <v>0</v>
      </c>
      <c r="J62" s="72">
        <f t="shared" si="26"/>
        <v>94.474000000000004</v>
      </c>
      <c r="K62" s="72">
        <f t="shared" si="26"/>
        <v>94.474000000000004</v>
      </c>
      <c r="L62" s="72">
        <f t="shared" si="26"/>
        <v>0</v>
      </c>
      <c r="M62" s="72">
        <f t="shared" si="26"/>
        <v>0</v>
      </c>
      <c r="N62" s="72">
        <f t="shared" si="26"/>
        <v>0</v>
      </c>
      <c r="O62" s="72">
        <f t="shared" si="26"/>
        <v>0</v>
      </c>
      <c r="P62" s="72">
        <f t="shared" si="26"/>
        <v>284.47399999999999</v>
      </c>
    </row>
    <row r="63" spans="1:16" ht="11.25" customHeight="1" x14ac:dyDescent="0.25">
      <c r="A63" s="3"/>
      <c r="B63" s="36">
        <v>8312</v>
      </c>
      <c r="C63" s="22" t="s">
        <v>100</v>
      </c>
      <c r="D63" s="94" t="s">
        <v>140</v>
      </c>
      <c r="E63" s="16">
        <f>F63</f>
        <v>0</v>
      </c>
      <c r="F63" s="16"/>
      <c r="G63" s="3"/>
      <c r="H63" s="3"/>
      <c r="I63" s="3"/>
      <c r="J63" s="16">
        <f>N63+K63</f>
        <v>94.474000000000004</v>
      </c>
      <c r="K63" s="16">
        <v>94.474000000000004</v>
      </c>
      <c r="L63" s="3"/>
      <c r="M63" s="16"/>
      <c r="N63" s="16">
        <f>O63</f>
        <v>0</v>
      </c>
      <c r="O63" s="3"/>
      <c r="P63" s="16">
        <f t="shared" ref="P63:P64" si="27">E63+J63</f>
        <v>94.474000000000004</v>
      </c>
    </row>
    <row r="64" spans="1:16" ht="24" customHeight="1" x14ac:dyDescent="0.25">
      <c r="A64" s="3"/>
      <c r="B64" s="3">
        <v>8330</v>
      </c>
      <c r="C64" s="57" t="s">
        <v>72</v>
      </c>
      <c r="D64" s="94" t="s">
        <v>242</v>
      </c>
      <c r="E64" s="16">
        <f>F64</f>
        <v>190</v>
      </c>
      <c r="F64" s="3">
        <v>190</v>
      </c>
      <c r="G64" s="3"/>
      <c r="H64" s="3"/>
      <c r="I64" s="3"/>
      <c r="J64" s="16">
        <f>N64+K64</f>
        <v>0</v>
      </c>
      <c r="K64" s="3"/>
      <c r="L64" s="3"/>
      <c r="M64" s="3"/>
      <c r="N64" s="16">
        <f>O64</f>
        <v>0</v>
      </c>
      <c r="O64" s="24"/>
      <c r="P64" s="16">
        <f t="shared" si="27"/>
        <v>190</v>
      </c>
    </row>
    <row r="65" spans="1:16" s="5" customFormat="1" ht="9" hidden="1" customHeight="1" x14ac:dyDescent="0.25">
      <c r="A65" s="70"/>
      <c r="B65" s="70"/>
      <c r="C65" s="71"/>
      <c r="D65" s="92"/>
      <c r="E65" s="72">
        <f>E66+E67</f>
        <v>0</v>
      </c>
      <c r="F65" s="72">
        <f>F66+F67</f>
        <v>0</v>
      </c>
      <c r="G65" s="70">
        <f t="shared" ref="G65:P65" si="28">G66+G67</f>
        <v>0</v>
      </c>
      <c r="H65" s="70">
        <f t="shared" si="28"/>
        <v>0</v>
      </c>
      <c r="I65" s="70"/>
      <c r="J65" s="72">
        <f t="shared" si="28"/>
        <v>0</v>
      </c>
      <c r="K65" s="72">
        <f t="shared" si="28"/>
        <v>0</v>
      </c>
      <c r="L65" s="70">
        <f t="shared" si="28"/>
        <v>0</v>
      </c>
      <c r="M65" s="72">
        <f t="shared" si="28"/>
        <v>0</v>
      </c>
      <c r="N65" s="75">
        <f t="shared" si="28"/>
        <v>0</v>
      </c>
      <c r="O65" s="75">
        <f t="shared" si="28"/>
        <v>0</v>
      </c>
      <c r="P65" s="72">
        <f t="shared" si="28"/>
        <v>0</v>
      </c>
    </row>
    <row r="66" spans="1:16" ht="9" hidden="1" customHeight="1" x14ac:dyDescent="0.25">
      <c r="A66" s="3"/>
      <c r="B66" s="3"/>
      <c r="C66" s="57"/>
      <c r="D66" s="94"/>
      <c r="E66" s="16"/>
      <c r="F66" s="16"/>
      <c r="G66" s="3"/>
      <c r="H66" s="3"/>
      <c r="I66" s="3"/>
      <c r="J66" s="24">
        <f>N66+K66</f>
        <v>0</v>
      </c>
      <c r="K66" s="16"/>
      <c r="L66" s="3"/>
      <c r="M66" s="16"/>
      <c r="N66" s="24"/>
      <c r="O66" s="24"/>
      <c r="P66" s="16">
        <f t="shared" ref="P66:P67" si="29">E66+J66</f>
        <v>0</v>
      </c>
    </row>
    <row r="67" spans="1:16" ht="10.5" hidden="1" customHeight="1" x14ac:dyDescent="0.25">
      <c r="A67" s="3"/>
      <c r="B67" s="3">
        <v>9140</v>
      </c>
      <c r="C67" s="22" t="s">
        <v>72</v>
      </c>
      <c r="D67" s="94" t="s">
        <v>24</v>
      </c>
      <c r="E67" s="16">
        <f>F67</f>
        <v>0</v>
      </c>
      <c r="F67" s="16"/>
      <c r="G67" s="3"/>
      <c r="H67" s="3"/>
      <c r="I67" s="3"/>
      <c r="J67" s="24">
        <f>N67</f>
        <v>0</v>
      </c>
      <c r="K67" s="3"/>
      <c r="L67" s="3"/>
      <c r="M67" s="3"/>
      <c r="N67" s="24">
        <f>O67</f>
        <v>0</v>
      </c>
      <c r="O67" s="24"/>
      <c r="P67" s="16">
        <f t="shared" si="29"/>
        <v>0</v>
      </c>
    </row>
    <row r="68" spans="1:16" ht="12.75" hidden="1" customHeight="1" x14ac:dyDescent="0.25">
      <c r="A68" s="3"/>
      <c r="B68" s="3"/>
      <c r="C68" s="22"/>
      <c r="D68" s="94"/>
      <c r="E68" s="16"/>
      <c r="F68" s="16"/>
      <c r="G68" s="3"/>
      <c r="H68" s="3"/>
      <c r="I68" s="3"/>
      <c r="J68" s="24"/>
      <c r="K68" s="3"/>
      <c r="L68" s="3"/>
      <c r="M68" s="3"/>
      <c r="N68" s="24"/>
      <c r="O68" s="24"/>
      <c r="P68" s="16"/>
    </row>
    <row r="69" spans="1:16" s="5" customFormat="1" ht="7.5" hidden="1" customHeight="1" x14ac:dyDescent="0.25">
      <c r="A69" s="70"/>
      <c r="B69" s="74"/>
      <c r="C69" s="71"/>
      <c r="D69" s="92"/>
      <c r="E69" s="72">
        <f>E70</f>
        <v>0</v>
      </c>
      <c r="F69" s="72">
        <f>F70</f>
        <v>0</v>
      </c>
      <c r="G69" s="72">
        <f t="shared" ref="G69:P69" si="30">G70</f>
        <v>0</v>
      </c>
      <c r="H69" s="72">
        <f t="shared" si="30"/>
        <v>0</v>
      </c>
      <c r="I69" s="72"/>
      <c r="J69" s="72">
        <f t="shared" si="30"/>
        <v>0</v>
      </c>
      <c r="K69" s="72">
        <f t="shared" si="30"/>
        <v>0</v>
      </c>
      <c r="L69" s="72">
        <f t="shared" si="30"/>
        <v>0</v>
      </c>
      <c r="M69" s="72">
        <f t="shared" si="30"/>
        <v>0</v>
      </c>
      <c r="N69" s="72">
        <f t="shared" si="30"/>
        <v>0</v>
      </c>
      <c r="O69" s="72">
        <f t="shared" si="30"/>
        <v>0</v>
      </c>
      <c r="P69" s="72">
        <f t="shared" si="30"/>
        <v>0</v>
      </c>
    </row>
    <row r="70" spans="1:16" ht="10.5" hidden="1" customHeight="1" x14ac:dyDescent="0.25">
      <c r="A70" s="3"/>
      <c r="B70" s="3"/>
      <c r="C70" s="57"/>
      <c r="D70" s="94"/>
      <c r="E70" s="16"/>
      <c r="F70" s="16"/>
      <c r="G70" s="3"/>
      <c r="H70" s="3"/>
      <c r="I70" s="3"/>
      <c r="J70" s="16">
        <f t="shared" ref="J70" si="31">K70+N70</f>
        <v>0</v>
      </c>
      <c r="K70" s="16"/>
      <c r="L70" s="16"/>
      <c r="M70" s="16"/>
      <c r="N70" s="16">
        <f t="shared" ref="N70" si="32">O70</f>
        <v>0</v>
      </c>
      <c r="O70" s="16"/>
      <c r="P70" s="16">
        <f t="shared" ref="P70" si="33">E70+J70</f>
        <v>0</v>
      </c>
    </row>
    <row r="71" spans="1:16" ht="3.75" customHeight="1" x14ac:dyDescent="0.25">
      <c r="A71" s="3"/>
      <c r="B71" s="3"/>
      <c r="C71" s="57"/>
      <c r="D71" s="9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5" customFormat="1" ht="14.25" x14ac:dyDescent="0.25">
      <c r="A72" s="70"/>
      <c r="B72" s="70">
        <v>9000</v>
      </c>
      <c r="C72" s="76"/>
      <c r="D72" s="92" t="s">
        <v>141</v>
      </c>
      <c r="E72" s="72">
        <f>SUM(E73:E76)</f>
        <v>61.7</v>
      </c>
      <c r="F72" s="72">
        <f t="shared" ref="F72:P72" si="34">SUM(F73:F76)</f>
        <v>61.7</v>
      </c>
      <c r="G72" s="72">
        <f t="shared" si="34"/>
        <v>0</v>
      </c>
      <c r="H72" s="72">
        <f t="shared" si="34"/>
        <v>0</v>
      </c>
      <c r="I72" s="72">
        <f t="shared" si="34"/>
        <v>0</v>
      </c>
      <c r="J72" s="72">
        <f t="shared" si="34"/>
        <v>0</v>
      </c>
      <c r="K72" s="72">
        <f t="shared" si="34"/>
        <v>0</v>
      </c>
      <c r="L72" s="72">
        <f t="shared" si="34"/>
        <v>0</v>
      </c>
      <c r="M72" s="72">
        <f t="shared" si="34"/>
        <v>0</v>
      </c>
      <c r="N72" s="72">
        <f t="shared" si="34"/>
        <v>0</v>
      </c>
      <c r="O72" s="72">
        <f t="shared" si="34"/>
        <v>0</v>
      </c>
      <c r="P72" s="72">
        <f t="shared" si="34"/>
        <v>61.7</v>
      </c>
    </row>
    <row r="73" spans="1:16" ht="24.75" hidden="1" customHeight="1" x14ac:dyDescent="0.25">
      <c r="A73" s="3"/>
      <c r="B73" s="3">
        <v>9150</v>
      </c>
      <c r="C73" s="57" t="s">
        <v>73</v>
      </c>
      <c r="D73" s="94" t="s">
        <v>142</v>
      </c>
      <c r="E73" s="16">
        <f>F73</f>
        <v>0</v>
      </c>
      <c r="F73" s="16"/>
      <c r="G73" s="16"/>
      <c r="H73" s="16"/>
      <c r="I73" s="16"/>
      <c r="J73" s="16">
        <f t="shared" ref="J73:J74" si="35">K73+N73</f>
        <v>0</v>
      </c>
      <c r="K73" s="16"/>
      <c r="L73" s="16"/>
      <c r="M73" s="16"/>
      <c r="N73" s="16">
        <f t="shared" ref="N73:N74" si="36">O73</f>
        <v>0</v>
      </c>
      <c r="O73" s="16"/>
      <c r="P73" s="16">
        <f t="shared" ref="P73:P75" si="37">E73+J73</f>
        <v>0</v>
      </c>
    </row>
    <row r="74" spans="1:16" x14ac:dyDescent="0.25">
      <c r="A74" s="3"/>
      <c r="B74" s="3">
        <v>9770</v>
      </c>
      <c r="C74" s="57" t="s">
        <v>73</v>
      </c>
      <c r="D74" s="94" t="s">
        <v>143</v>
      </c>
      <c r="E74" s="16">
        <f>F74</f>
        <v>61.7</v>
      </c>
      <c r="F74" s="16">
        <v>61.7</v>
      </c>
      <c r="G74" s="3"/>
      <c r="H74" s="3"/>
      <c r="I74" s="3"/>
      <c r="J74" s="16">
        <f t="shared" si="35"/>
        <v>0</v>
      </c>
      <c r="K74" s="3"/>
      <c r="L74" s="3"/>
      <c r="M74" s="3"/>
      <c r="N74" s="16">
        <f t="shared" si="36"/>
        <v>0</v>
      </c>
      <c r="O74" s="3"/>
      <c r="P74" s="16">
        <f t="shared" si="37"/>
        <v>61.7</v>
      </c>
    </row>
    <row r="75" spans="1:16" hidden="1" x14ac:dyDescent="0.25">
      <c r="A75" s="3"/>
      <c r="B75" s="3">
        <v>9770</v>
      </c>
      <c r="C75" s="57" t="s">
        <v>73</v>
      </c>
      <c r="D75" s="94" t="s">
        <v>143</v>
      </c>
      <c r="E75" s="16">
        <f>F75</f>
        <v>0</v>
      </c>
      <c r="F75" s="16"/>
      <c r="G75" s="3"/>
      <c r="H75" s="3"/>
      <c r="I75" s="3"/>
      <c r="J75" s="16">
        <f>K75+N75</f>
        <v>0</v>
      </c>
      <c r="K75" s="16"/>
      <c r="L75" s="16"/>
      <c r="M75" s="16"/>
      <c r="N75" s="16">
        <f>O75</f>
        <v>0</v>
      </c>
      <c r="O75" s="16"/>
      <c r="P75" s="16">
        <f t="shared" si="37"/>
        <v>0</v>
      </c>
    </row>
    <row r="76" spans="1:16" ht="24" hidden="1" x14ac:dyDescent="0.25">
      <c r="A76" s="3"/>
      <c r="B76" s="3"/>
      <c r="C76" s="57"/>
      <c r="D76" s="94" t="s">
        <v>23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3" customHeight="1" x14ac:dyDescent="0.25">
      <c r="A77" s="3"/>
      <c r="B77" s="3"/>
      <c r="C77" s="57"/>
      <c r="D77" s="9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5" customFormat="1" ht="14.25" x14ac:dyDescent="0.25">
      <c r="A78" s="70"/>
      <c r="B78" s="70"/>
      <c r="C78" s="76"/>
      <c r="D78" s="92" t="s">
        <v>20</v>
      </c>
      <c r="E78" s="157">
        <f t="shared" ref="E78:I78" si="38">E12+E16+E19+E32+E40+E43+E47+E56+E65+E72+E51+E62+E69+E25+E29+E59+E54</f>
        <v>33465.599999999991</v>
      </c>
      <c r="F78" s="157">
        <f t="shared" si="38"/>
        <v>33465.599999999991</v>
      </c>
      <c r="G78" s="157">
        <f t="shared" si="38"/>
        <v>19418.899999999998</v>
      </c>
      <c r="H78" s="157">
        <f t="shared" si="38"/>
        <v>4471.24</v>
      </c>
      <c r="I78" s="157">
        <f t="shared" si="38"/>
        <v>0</v>
      </c>
      <c r="J78" s="157">
        <f>J12+J16+J19+J32+J40+J43+J47+J56+J65+J72+J51+J62+J69+J25+J29+J59+J54</f>
        <v>11837.797040000001</v>
      </c>
      <c r="K78" s="157">
        <f t="shared" ref="K78:P78" si="39">K12+K16+K19+K32+K40+K43+K47+K56+K65+K72+K51+K62+K69+K25+K29+K59+K54</f>
        <v>3650.0690400000003</v>
      </c>
      <c r="L78" s="168">
        <f t="shared" si="39"/>
        <v>58.2</v>
      </c>
      <c r="M78" s="168">
        <f t="shared" si="39"/>
        <v>0</v>
      </c>
      <c r="N78" s="157">
        <f t="shared" si="39"/>
        <v>8187.7280000000001</v>
      </c>
      <c r="O78" s="157">
        <f t="shared" si="39"/>
        <v>8163.7300000000005</v>
      </c>
      <c r="P78" s="157">
        <f t="shared" si="39"/>
        <v>45303.397040000003</v>
      </c>
    </row>
    <row r="79" spans="1:16" ht="3" customHeight="1" x14ac:dyDescent="0.25">
      <c r="A79" s="3"/>
      <c r="B79" s="3"/>
      <c r="C79" s="3"/>
      <c r="D79" s="94"/>
      <c r="E79" s="16"/>
      <c r="F79" s="16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idden="1" x14ac:dyDescent="0.25">
      <c r="B80" s="3">
        <v>250302</v>
      </c>
      <c r="C80" s="3"/>
      <c r="D80" s="94" t="s">
        <v>21</v>
      </c>
      <c r="E80" s="16" t="e">
        <f>#REF!</f>
        <v>#REF!</v>
      </c>
      <c r="F80" s="16"/>
      <c r="G80" s="3" t="e">
        <f>#REF!</f>
        <v>#REF!</v>
      </c>
      <c r="H80" s="3" t="e">
        <f>#REF!</f>
        <v>#REF!</v>
      </c>
      <c r="I80" s="3"/>
      <c r="J80" s="3" t="e">
        <f>#REF!</f>
        <v>#REF!</v>
      </c>
      <c r="K80" s="3" t="e">
        <f>#REF!</f>
        <v>#REF!</v>
      </c>
      <c r="L80" s="3" t="e">
        <f>#REF!</f>
        <v>#REF!</v>
      </c>
      <c r="M80" s="3" t="e">
        <f>#REF!</f>
        <v>#REF!</v>
      </c>
      <c r="N80" s="3" t="e">
        <f>#REF!</f>
        <v>#REF!</v>
      </c>
      <c r="O80" s="3" t="e">
        <f>#REF!</f>
        <v>#REF!</v>
      </c>
      <c r="P80" s="16" t="e">
        <f>#REF!</f>
        <v>#REF!</v>
      </c>
    </row>
    <row r="81" spans="1:16" ht="3" hidden="1" customHeight="1" x14ac:dyDescent="0.25">
      <c r="B81" s="3"/>
      <c r="C81" s="3"/>
      <c r="D81" s="94"/>
      <c r="E81" s="16"/>
      <c r="F81" s="16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5" customFormat="1" ht="14.25" hidden="1" x14ac:dyDescent="0.25">
      <c r="B82" s="4"/>
      <c r="C82" s="4"/>
      <c r="D82" s="96" t="s">
        <v>22</v>
      </c>
      <c r="E82" s="17" t="e">
        <f>E78+E80</f>
        <v>#REF!</v>
      </c>
      <c r="F82" s="17"/>
      <c r="G82" s="17" t="e">
        <f t="shared" ref="G82:O82" si="40">G78+G80</f>
        <v>#REF!</v>
      </c>
      <c r="H82" s="4" t="e">
        <f t="shared" si="40"/>
        <v>#REF!</v>
      </c>
      <c r="I82" s="4"/>
      <c r="J82" s="17" t="e">
        <f t="shared" si="40"/>
        <v>#REF!</v>
      </c>
      <c r="K82" s="17" t="e">
        <f t="shared" si="40"/>
        <v>#REF!</v>
      </c>
      <c r="L82" s="4" t="e">
        <f t="shared" si="40"/>
        <v>#REF!</v>
      </c>
      <c r="M82" s="17" t="e">
        <f t="shared" si="40"/>
        <v>#REF!</v>
      </c>
      <c r="N82" s="17" t="e">
        <f t="shared" si="40"/>
        <v>#REF!</v>
      </c>
      <c r="O82" s="17" t="e">
        <f t="shared" si="40"/>
        <v>#REF!</v>
      </c>
      <c r="P82" s="17" t="e">
        <f>P78+P80</f>
        <v>#REF!</v>
      </c>
    </row>
    <row r="83" spans="1:16" s="5" customFormat="1" ht="0.75" customHeight="1" x14ac:dyDescent="0.25">
      <c r="B83" s="30"/>
      <c r="C83" s="30"/>
      <c r="D83" s="97"/>
      <c r="E83" s="31"/>
      <c r="F83" s="31"/>
      <c r="G83" s="31"/>
      <c r="H83" s="30"/>
      <c r="I83" s="30"/>
      <c r="J83" s="31"/>
      <c r="K83" s="31"/>
      <c r="L83" s="30"/>
      <c r="M83" s="31"/>
      <c r="N83" s="31"/>
      <c r="O83" s="31"/>
      <c r="P83" s="31"/>
    </row>
    <row r="84" spans="1:16" s="5" customFormat="1" ht="14.25" x14ac:dyDescent="0.25">
      <c r="A84" s="200" t="s">
        <v>61</v>
      </c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</row>
    <row r="85" spans="1:16" ht="12.75" customHeight="1" x14ac:dyDescent="0.25">
      <c r="A85" s="200" t="s">
        <v>60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</row>
    <row r="86" spans="1:16" hidden="1" x14ac:dyDescent="0.25"/>
    <row r="87" spans="1:16" s="15" customFormat="1" ht="17.25" customHeight="1" x14ac:dyDescent="0.25">
      <c r="A87" s="181" t="s">
        <v>150</v>
      </c>
      <c r="B87" s="181"/>
      <c r="C87" s="181"/>
      <c r="D87" s="181"/>
      <c r="E87" s="181"/>
      <c r="F87" s="181"/>
      <c r="G87" s="181"/>
      <c r="H87" s="181"/>
      <c r="I87" s="181"/>
      <c r="J87" s="181"/>
      <c r="K87" s="188"/>
      <c r="L87" s="188"/>
      <c r="M87" s="188"/>
    </row>
    <row r="88" spans="1:16" x14ac:dyDescent="0.25">
      <c r="H88" s="32"/>
      <c r="I88" s="32"/>
      <c r="J88" s="32"/>
      <c r="K88" s="32"/>
      <c r="L88" s="32"/>
      <c r="M88" s="32"/>
    </row>
  </sheetData>
  <mergeCells count="28">
    <mergeCell ref="A8:A11"/>
    <mergeCell ref="C8:C11"/>
    <mergeCell ref="O10:O11"/>
    <mergeCell ref="P8:P11"/>
    <mergeCell ref="N1:P1"/>
    <mergeCell ref="B4:P4"/>
    <mergeCell ref="B5:P5"/>
    <mergeCell ref="K2:P2"/>
    <mergeCell ref="L9:M9"/>
    <mergeCell ref="L10:L11"/>
    <mergeCell ref="M10:M11"/>
    <mergeCell ref="N9:N11"/>
    <mergeCell ref="K87:M87"/>
    <mergeCell ref="D8:D11"/>
    <mergeCell ref="E9:E11"/>
    <mergeCell ref="G9:H9"/>
    <mergeCell ref="G10:G11"/>
    <mergeCell ref="H10:H11"/>
    <mergeCell ref="I9:I11"/>
    <mergeCell ref="F9:F11"/>
    <mergeCell ref="E8:I8"/>
    <mergeCell ref="A84:P84"/>
    <mergeCell ref="A85:P85"/>
    <mergeCell ref="A87:J87"/>
    <mergeCell ref="B8:B11"/>
    <mergeCell ref="J8:O8"/>
    <mergeCell ref="J9:J11"/>
    <mergeCell ref="K9:K11"/>
  </mergeCells>
  <pageMargins left="0" right="0" top="0.3937007874015748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workbookViewId="0">
      <selection activeCell="G59" sqref="G59"/>
    </sheetView>
  </sheetViews>
  <sheetFormatPr defaultRowHeight="13.5" x14ac:dyDescent="0.25"/>
  <cols>
    <col min="1" max="1" width="9.140625" style="2"/>
    <col min="2" max="3" width="13" style="2" customWidth="1"/>
    <col min="4" max="4" width="18.42578125" style="2" customWidth="1"/>
    <col min="5" max="5" width="56.7109375" style="2" customWidth="1"/>
    <col min="6" max="6" width="8" style="2" customWidth="1"/>
    <col min="7" max="7" width="6.85546875" style="2" customWidth="1"/>
    <col min="8" max="8" width="8.28515625" style="2" customWidth="1"/>
    <col min="9" max="9" width="7.7109375" style="2" customWidth="1"/>
    <col min="10" max="16384" width="9.140625" style="2"/>
  </cols>
  <sheetData>
    <row r="1" spans="1:9" ht="13.5" customHeight="1" x14ac:dyDescent="0.25">
      <c r="F1" s="202" t="s">
        <v>169</v>
      </c>
      <c r="G1" s="202"/>
      <c r="H1" s="202"/>
      <c r="I1" s="59"/>
    </row>
    <row r="2" spans="1:9" ht="13.5" customHeight="1" x14ac:dyDescent="0.25">
      <c r="F2" s="202" t="s">
        <v>293</v>
      </c>
      <c r="G2" s="202"/>
      <c r="H2" s="202"/>
      <c r="I2" s="202"/>
    </row>
    <row r="3" spans="1:9" ht="13.5" customHeight="1" x14ac:dyDescent="0.25">
      <c r="F3" s="202" t="s">
        <v>294</v>
      </c>
      <c r="G3" s="202"/>
      <c r="H3" s="202"/>
      <c r="I3" s="202"/>
    </row>
    <row r="4" spans="1:9" ht="5.25" customHeight="1" x14ac:dyDescent="0.25"/>
    <row r="5" spans="1:9" ht="15" x14ac:dyDescent="0.25">
      <c r="B5" s="173" t="s">
        <v>107</v>
      </c>
      <c r="C5" s="173"/>
      <c r="D5" s="173"/>
      <c r="E5" s="173"/>
      <c r="F5" s="173"/>
      <c r="G5" s="173"/>
      <c r="H5" s="173"/>
      <c r="I5" s="173"/>
    </row>
    <row r="6" spans="1:9" ht="5.25" customHeight="1" x14ac:dyDescent="0.25"/>
    <row r="7" spans="1:9" ht="15" customHeight="1" x14ac:dyDescent="0.25">
      <c r="H7" s="213" t="s">
        <v>34</v>
      </c>
      <c r="I7" s="213"/>
    </row>
    <row r="8" spans="1:9" s="91" customFormat="1" ht="26.25" customHeight="1" x14ac:dyDescent="0.25">
      <c r="A8" s="204" t="s">
        <v>165</v>
      </c>
      <c r="B8" s="210" t="s">
        <v>59</v>
      </c>
      <c r="C8" s="210" t="s">
        <v>52</v>
      </c>
      <c r="D8" s="210" t="s">
        <v>58</v>
      </c>
      <c r="E8" s="204" t="s">
        <v>166</v>
      </c>
      <c r="F8" s="205" t="s">
        <v>57</v>
      </c>
      <c r="G8" s="205" t="s">
        <v>167</v>
      </c>
      <c r="H8" s="205" t="s">
        <v>168</v>
      </c>
      <c r="I8" s="205" t="s">
        <v>56</v>
      </c>
    </row>
    <row r="9" spans="1:9" s="91" customFormat="1" ht="18.75" customHeight="1" x14ac:dyDescent="0.25">
      <c r="A9" s="204"/>
      <c r="B9" s="211"/>
      <c r="C9" s="211"/>
      <c r="D9" s="211"/>
      <c r="E9" s="204"/>
      <c r="F9" s="205"/>
      <c r="G9" s="205"/>
      <c r="H9" s="205"/>
      <c r="I9" s="205"/>
    </row>
    <row r="10" spans="1:9" s="91" customFormat="1" ht="29.25" customHeight="1" x14ac:dyDescent="0.25">
      <c r="A10" s="204"/>
      <c r="B10" s="212"/>
      <c r="C10" s="212"/>
      <c r="D10" s="212"/>
      <c r="E10" s="204"/>
      <c r="F10" s="205"/>
      <c r="G10" s="205"/>
      <c r="H10" s="205"/>
      <c r="I10" s="205"/>
    </row>
    <row r="11" spans="1:9" s="5" customFormat="1" ht="14.25" x14ac:dyDescent="0.25">
      <c r="A11" s="4"/>
      <c r="B11" s="13" t="s">
        <v>27</v>
      </c>
      <c r="C11" s="14"/>
      <c r="D11" s="14"/>
      <c r="E11" s="4"/>
      <c r="F11" s="17">
        <f>F24+F61+F65+F37+F44+F71</f>
        <v>8163.7300000000005</v>
      </c>
      <c r="G11" s="4"/>
      <c r="H11" s="4"/>
      <c r="I11" s="17">
        <f t="shared" ref="I11:I62" si="0">F11</f>
        <v>8163.7300000000005</v>
      </c>
    </row>
    <row r="12" spans="1:9" s="151" customFormat="1" ht="40.5" x14ac:dyDescent="0.25">
      <c r="A12" s="19"/>
      <c r="B12" s="60" t="s">
        <v>106</v>
      </c>
      <c r="C12" s="60" t="s">
        <v>54</v>
      </c>
      <c r="D12" s="149"/>
      <c r="E12" s="152" t="s">
        <v>117</v>
      </c>
      <c r="F12" s="150">
        <f>SUM(F13:F14)</f>
        <v>67</v>
      </c>
      <c r="G12" s="150"/>
      <c r="H12" s="150"/>
      <c r="I12" s="150">
        <f t="shared" ref="I12" si="1">SUM(I13:I14)</f>
        <v>67</v>
      </c>
    </row>
    <row r="13" spans="1:9" x14ac:dyDescent="0.25">
      <c r="A13" s="3"/>
      <c r="B13" s="22" t="s">
        <v>30</v>
      </c>
      <c r="C13" s="148"/>
      <c r="D13" s="59"/>
      <c r="E13" s="3" t="s">
        <v>263</v>
      </c>
      <c r="F13" s="16">
        <v>50</v>
      </c>
      <c r="G13" s="3"/>
      <c r="H13" s="3"/>
      <c r="I13" s="16">
        <f>F13</f>
        <v>50</v>
      </c>
    </row>
    <row r="14" spans="1:9" x14ac:dyDescent="0.25">
      <c r="A14" s="3"/>
      <c r="B14" s="22"/>
      <c r="C14" s="148"/>
      <c r="D14" s="59"/>
      <c r="E14" s="3" t="s">
        <v>264</v>
      </c>
      <c r="F14" s="16">
        <v>17</v>
      </c>
      <c r="G14" s="3"/>
      <c r="H14" s="3"/>
      <c r="I14" s="16">
        <f t="shared" ref="I14:I20" si="2">F14</f>
        <v>17</v>
      </c>
    </row>
    <row r="15" spans="1:9" s="151" customFormat="1" ht="12.75" x14ac:dyDescent="0.25">
      <c r="A15" s="19"/>
      <c r="B15" s="60" t="s">
        <v>87</v>
      </c>
      <c r="C15" s="60" t="s">
        <v>65</v>
      </c>
      <c r="D15" s="149"/>
      <c r="E15" s="19" t="s">
        <v>119</v>
      </c>
      <c r="F15" s="150">
        <f>F16</f>
        <v>500</v>
      </c>
      <c r="G15" s="19"/>
      <c r="H15" s="19"/>
      <c r="I15" s="150">
        <f t="shared" si="2"/>
        <v>500</v>
      </c>
    </row>
    <row r="16" spans="1:9" x14ac:dyDescent="0.25">
      <c r="A16" s="3"/>
      <c r="B16" s="22"/>
      <c r="C16" s="148"/>
      <c r="D16" s="59"/>
      <c r="E16" s="3" t="s">
        <v>265</v>
      </c>
      <c r="F16" s="16">
        <v>500</v>
      </c>
      <c r="G16" s="3"/>
      <c r="H16" s="3"/>
      <c r="I16" s="16">
        <f t="shared" si="2"/>
        <v>500</v>
      </c>
    </row>
    <row r="17" spans="1:9" s="151" customFormat="1" ht="12.75" x14ac:dyDescent="0.25">
      <c r="A17" s="19"/>
      <c r="B17" s="60" t="s">
        <v>129</v>
      </c>
      <c r="C17" s="60" t="s">
        <v>67</v>
      </c>
      <c r="D17" s="149"/>
      <c r="E17" s="19" t="s">
        <v>112</v>
      </c>
      <c r="F17" s="150">
        <f>F18</f>
        <v>250</v>
      </c>
      <c r="G17" s="19"/>
      <c r="H17" s="19"/>
      <c r="I17" s="150">
        <f t="shared" si="2"/>
        <v>250</v>
      </c>
    </row>
    <row r="18" spans="1:9" x14ac:dyDescent="0.25">
      <c r="A18" s="3"/>
      <c r="B18" s="22"/>
      <c r="C18" s="148"/>
      <c r="D18" s="59"/>
      <c r="E18" s="3" t="s">
        <v>266</v>
      </c>
      <c r="F18" s="16">
        <v>250</v>
      </c>
      <c r="G18" s="3"/>
      <c r="H18" s="3"/>
      <c r="I18" s="16">
        <f t="shared" si="2"/>
        <v>250</v>
      </c>
    </row>
    <row r="19" spans="1:9" hidden="1" x14ac:dyDescent="0.25">
      <c r="A19" s="3"/>
      <c r="B19" s="22"/>
      <c r="C19" s="148"/>
      <c r="D19" s="59"/>
      <c r="E19" s="3"/>
      <c r="F19" s="16"/>
      <c r="G19" s="3"/>
      <c r="H19" s="3"/>
      <c r="I19" s="16">
        <f t="shared" si="2"/>
        <v>0</v>
      </c>
    </row>
    <row r="20" spans="1:9" hidden="1" x14ac:dyDescent="0.25">
      <c r="A20" s="3"/>
      <c r="B20" s="22"/>
      <c r="C20" s="148"/>
      <c r="D20" s="59"/>
      <c r="E20" s="3"/>
      <c r="F20" s="16"/>
      <c r="G20" s="3"/>
      <c r="H20" s="3"/>
      <c r="I20" s="16">
        <f t="shared" si="2"/>
        <v>0</v>
      </c>
    </row>
    <row r="21" spans="1:9" ht="25.5" x14ac:dyDescent="0.25">
      <c r="A21" s="3"/>
      <c r="B21" s="22" t="s">
        <v>123</v>
      </c>
      <c r="C21" s="22" t="s">
        <v>68</v>
      </c>
      <c r="E21" s="19" t="s">
        <v>124</v>
      </c>
      <c r="F21" s="20">
        <f>F22+F23</f>
        <v>143.13</v>
      </c>
      <c r="G21" s="6"/>
      <c r="H21" s="6"/>
      <c r="I21" s="20">
        <f>F21</f>
        <v>143.13</v>
      </c>
    </row>
    <row r="22" spans="1:9" ht="29.25" customHeight="1" x14ac:dyDescent="0.25">
      <c r="A22" s="3"/>
      <c r="B22" s="22" t="s">
        <v>30</v>
      </c>
      <c r="C22" s="61"/>
      <c r="D22" s="8"/>
      <c r="E22" s="3" t="s">
        <v>306</v>
      </c>
      <c r="F22" s="16">
        <v>36.284999999999997</v>
      </c>
      <c r="G22" s="3"/>
      <c r="H22" s="3"/>
      <c r="I22" s="16">
        <f t="shared" si="0"/>
        <v>36.284999999999997</v>
      </c>
    </row>
    <row r="23" spans="1:9" ht="27.75" customHeight="1" x14ac:dyDescent="0.25">
      <c r="A23" s="3"/>
      <c r="B23" s="56"/>
      <c r="C23" s="67"/>
      <c r="D23" s="68"/>
      <c r="E23" s="3" t="s">
        <v>288</v>
      </c>
      <c r="F23" s="16">
        <v>106.845</v>
      </c>
      <c r="G23" s="3"/>
      <c r="H23" s="3"/>
      <c r="I23" s="16">
        <f t="shared" si="0"/>
        <v>106.845</v>
      </c>
    </row>
    <row r="24" spans="1:9" s="5" customFormat="1" ht="14.25" x14ac:dyDescent="0.25">
      <c r="A24" s="4"/>
      <c r="B24" s="18"/>
      <c r="C24" s="62"/>
      <c r="D24" s="23"/>
      <c r="E24" s="4" t="s">
        <v>31</v>
      </c>
      <c r="F24" s="17">
        <f>F21+F17+F15+F12</f>
        <v>960.13</v>
      </c>
      <c r="G24" s="4"/>
      <c r="H24" s="4"/>
      <c r="I24" s="17">
        <f t="shared" si="0"/>
        <v>960.13</v>
      </c>
    </row>
    <row r="25" spans="1:9" s="5" customFormat="1" ht="3" customHeight="1" x14ac:dyDescent="0.25">
      <c r="A25" s="4"/>
      <c r="B25" s="18"/>
      <c r="C25" s="62"/>
      <c r="D25" s="23"/>
      <c r="E25" s="4"/>
      <c r="F25" s="17"/>
      <c r="G25" s="4"/>
      <c r="H25" s="4"/>
      <c r="I25" s="17"/>
    </row>
    <row r="26" spans="1:9" s="21" customFormat="1" ht="14.25" x14ac:dyDescent="0.25">
      <c r="A26" s="6"/>
      <c r="B26" s="19">
        <v>7310</v>
      </c>
      <c r="C26" s="60" t="s">
        <v>108</v>
      </c>
      <c r="D26" s="27"/>
      <c r="E26" s="6" t="s">
        <v>247</v>
      </c>
      <c r="F26" s="20">
        <f>SUM(F27:F31)</f>
        <v>1479.5</v>
      </c>
      <c r="G26" s="6"/>
      <c r="H26" s="6"/>
      <c r="I26" s="20">
        <f>F26</f>
        <v>1479.5</v>
      </c>
    </row>
    <row r="27" spans="1:9" ht="13.5" customHeight="1" x14ac:dyDescent="0.25">
      <c r="A27" s="3"/>
      <c r="B27" s="208">
        <v>3122</v>
      </c>
      <c r="C27" s="206"/>
      <c r="D27" s="53"/>
      <c r="E27" s="3" t="s">
        <v>310</v>
      </c>
      <c r="F27" s="82">
        <v>100</v>
      </c>
      <c r="G27" s="3"/>
      <c r="H27" s="3"/>
      <c r="I27" s="16">
        <f>F27</f>
        <v>100</v>
      </c>
    </row>
    <row r="28" spans="1:9" ht="13.5" customHeight="1" x14ac:dyDescent="0.25">
      <c r="A28" s="3"/>
      <c r="B28" s="209"/>
      <c r="C28" s="207"/>
      <c r="D28" s="54"/>
      <c r="E28" s="3" t="s">
        <v>109</v>
      </c>
      <c r="F28" s="16">
        <v>40</v>
      </c>
      <c r="G28" s="3"/>
      <c r="H28" s="3"/>
      <c r="I28" s="16">
        <f>F28</f>
        <v>40</v>
      </c>
    </row>
    <row r="29" spans="1:9" x14ac:dyDescent="0.25">
      <c r="A29" s="3"/>
      <c r="B29" s="209"/>
      <c r="C29" s="207"/>
      <c r="D29" s="54"/>
      <c r="E29" s="3" t="s">
        <v>159</v>
      </c>
      <c r="F29" s="16">
        <v>739.5</v>
      </c>
      <c r="G29" s="3"/>
      <c r="H29" s="3"/>
      <c r="I29" s="16">
        <f t="shared" ref="I29:I53" si="3">F29</f>
        <v>739.5</v>
      </c>
    </row>
    <row r="30" spans="1:9" ht="13.5" customHeight="1" x14ac:dyDescent="0.25">
      <c r="A30" s="3"/>
      <c r="B30" s="209"/>
      <c r="C30" s="207"/>
      <c r="D30" s="54"/>
      <c r="E30" s="3" t="s">
        <v>158</v>
      </c>
      <c r="F30" s="16">
        <v>450</v>
      </c>
      <c r="G30" s="3"/>
      <c r="H30" s="3"/>
      <c r="I30" s="16">
        <f t="shared" si="3"/>
        <v>450</v>
      </c>
    </row>
    <row r="31" spans="1:9" ht="15" customHeight="1" x14ac:dyDescent="0.25">
      <c r="A31" s="3"/>
      <c r="B31" s="209"/>
      <c r="C31" s="207"/>
      <c r="D31" s="54"/>
      <c r="E31" s="3" t="s">
        <v>160</v>
      </c>
      <c r="F31" s="82">
        <v>150</v>
      </c>
      <c r="G31" s="3"/>
      <c r="H31" s="3"/>
      <c r="I31" s="16">
        <f t="shared" si="3"/>
        <v>150</v>
      </c>
    </row>
    <row r="32" spans="1:9" ht="15.75" hidden="1" customHeight="1" x14ac:dyDescent="0.25">
      <c r="A32" s="3"/>
      <c r="B32" s="29"/>
      <c r="C32" s="63"/>
      <c r="D32" s="55"/>
      <c r="E32" s="3"/>
      <c r="F32" s="16"/>
      <c r="G32" s="3"/>
      <c r="H32" s="3"/>
      <c r="I32" s="16">
        <f t="shared" si="3"/>
        <v>0</v>
      </c>
    </row>
    <row r="33" spans="1:9" s="21" customFormat="1" ht="25.5" customHeight="1" x14ac:dyDescent="0.25">
      <c r="A33" s="6"/>
      <c r="B33" s="153">
        <v>7330</v>
      </c>
      <c r="C33" s="154" t="s">
        <v>108</v>
      </c>
      <c r="D33" s="155"/>
      <c r="E33" s="6" t="s">
        <v>267</v>
      </c>
      <c r="F33" s="20">
        <f>SUM(F34:F35)</f>
        <v>950</v>
      </c>
      <c r="G33" s="6"/>
      <c r="H33" s="6"/>
      <c r="I33" s="20">
        <f t="shared" si="3"/>
        <v>950</v>
      </c>
    </row>
    <row r="34" spans="1:9" ht="15.75" customHeight="1" x14ac:dyDescent="0.25">
      <c r="A34" s="3"/>
      <c r="B34" s="29">
        <v>3122</v>
      </c>
      <c r="C34" s="63"/>
      <c r="D34" s="55"/>
      <c r="E34" s="3" t="s">
        <v>268</v>
      </c>
      <c r="F34" s="16">
        <v>450</v>
      </c>
      <c r="G34" s="3"/>
      <c r="H34" s="3"/>
      <c r="I34" s="16">
        <f t="shared" si="3"/>
        <v>450</v>
      </c>
    </row>
    <row r="35" spans="1:9" ht="15.75" customHeight="1" x14ac:dyDescent="0.25">
      <c r="A35" s="3"/>
      <c r="B35" s="29"/>
      <c r="C35" s="63"/>
      <c r="D35" s="55"/>
      <c r="E35" s="3" t="s">
        <v>269</v>
      </c>
      <c r="F35" s="16">
        <v>500</v>
      </c>
      <c r="G35" s="3"/>
      <c r="H35" s="3"/>
      <c r="I35" s="16">
        <f t="shared" si="3"/>
        <v>500</v>
      </c>
    </row>
    <row r="36" spans="1:9" ht="15.75" hidden="1" customHeight="1" x14ac:dyDescent="0.25">
      <c r="A36" s="3"/>
      <c r="B36" s="29"/>
      <c r="C36" s="63"/>
      <c r="D36" s="55"/>
      <c r="E36" s="3"/>
      <c r="F36" s="16"/>
      <c r="G36" s="3"/>
      <c r="H36" s="3"/>
      <c r="I36" s="16"/>
    </row>
    <row r="37" spans="1:9" s="5" customFormat="1" ht="14.25" x14ac:dyDescent="0.25">
      <c r="A37" s="4"/>
      <c r="B37" s="18"/>
      <c r="C37" s="64"/>
      <c r="D37" s="26"/>
      <c r="E37" s="4" t="s">
        <v>32</v>
      </c>
      <c r="F37" s="17">
        <f>F26+F33</f>
        <v>2429.5</v>
      </c>
      <c r="G37" s="4"/>
      <c r="H37" s="4"/>
      <c r="I37" s="17">
        <f t="shared" si="3"/>
        <v>2429.5</v>
      </c>
    </row>
    <row r="38" spans="1:9" s="21" customFormat="1" ht="14.25" hidden="1" x14ac:dyDescent="0.25">
      <c r="A38" s="6"/>
      <c r="B38" s="19">
        <v>6021</v>
      </c>
      <c r="C38" s="60" t="s">
        <v>84</v>
      </c>
      <c r="D38" s="27"/>
      <c r="E38" s="19" t="s">
        <v>96</v>
      </c>
      <c r="F38" s="20">
        <f>F39</f>
        <v>0</v>
      </c>
      <c r="G38" s="6"/>
      <c r="H38" s="6"/>
      <c r="I38" s="20">
        <f>F38</f>
        <v>0</v>
      </c>
    </row>
    <row r="39" spans="1:9" s="5" customFormat="1" ht="27" hidden="1" x14ac:dyDescent="0.25">
      <c r="A39" s="4"/>
      <c r="B39" s="18">
        <v>3131</v>
      </c>
      <c r="C39" s="64"/>
      <c r="D39" s="26"/>
      <c r="E39" s="3" t="s">
        <v>78</v>
      </c>
      <c r="F39" s="17"/>
      <c r="G39" s="4"/>
      <c r="H39" s="4"/>
      <c r="I39" s="17">
        <f t="shared" ref="I39:I44" si="4">F39</f>
        <v>0</v>
      </c>
    </row>
    <row r="40" spans="1:9" s="21" customFormat="1" ht="22.5" hidden="1" x14ac:dyDescent="0.25">
      <c r="A40" s="6"/>
      <c r="B40" s="19">
        <v>6022</v>
      </c>
      <c r="C40" s="60" t="s">
        <v>84</v>
      </c>
      <c r="D40" s="27"/>
      <c r="E40" s="19" t="s">
        <v>80</v>
      </c>
      <c r="F40" s="20">
        <f>F41</f>
        <v>0</v>
      </c>
      <c r="G40" s="6"/>
      <c r="H40" s="6"/>
      <c r="I40" s="20">
        <f t="shared" si="4"/>
        <v>0</v>
      </c>
    </row>
    <row r="41" spans="1:9" s="5" customFormat="1" ht="27" hidden="1" x14ac:dyDescent="0.25">
      <c r="A41" s="4"/>
      <c r="B41" s="18">
        <v>3131</v>
      </c>
      <c r="C41" s="64"/>
      <c r="D41" s="26"/>
      <c r="E41" s="3" t="s">
        <v>77</v>
      </c>
      <c r="F41" s="17"/>
      <c r="G41" s="4"/>
      <c r="H41" s="4"/>
      <c r="I41" s="17">
        <f t="shared" si="4"/>
        <v>0</v>
      </c>
    </row>
    <row r="42" spans="1:9" s="21" customFormat="1" ht="25.5" x14ac:dyDescent="0.25">
      <c r="A42" s="6"/>
      <c r="B42" s="19">
        <v>8110</v>
      </c>
      <c r="C42" s="60" t="s">
        <v>97</v>
      </c>
      <c r="D42" s="27"/>
      <c r="E42" s="19" t="s">
        <v>111</v>
      </c>
      <c r="F42" s="20">
        <f>F43</f>
        <v>400</v>
      </c>
      <c r="G42" s="6"/>
      <c r="H42" s="6"/>
      <c r="I42" s="20">
        <f t="shared" ref="I42" si="5">F42</f>
        <v>400</v>
      </c>
    </row>
    <row r="43" spans="1:9" s="5" customFormat="1" ht="14.25" x14ac:dyDescent="0.25">
      <c r="A43" s="4"/>
      <c r="B43" s="18">
        <v>3131</v>
      </c>
      <c r="C43" s="64"/>
      <c r="D43" s="26"/>
      <c r="E43" s="3" t="s">
        <v>110</v>
      </c>
      <c r="F43" s="161">
        <v>400</v>
      </c>
      <c r="G43" s="4"/>
      <c r="H43" s="4"/>
      <c r="I43" s="17">
        <f>F43</f>
        <v>400</v>
      </c>
    </row>
    <row r="44" spans="1:9" s="5" customFormat="1" ht="14.25" x14ac:dyDescent="0.25">
      <c r="A44" s="4"/>
      <c r="B44" s="18"/>
      <c r="C44" s="64"/>
      <c r="D44" s="26"/>
      <c r="E44" s="4" t="s">
        <v>76</v>
      </c>
      <c r="F44" s="17">
        <f>F38+F40+F42</f>
        <v>400</v>
      </c>
      <c r="G44" s="4"/>
      <c r="H44" s="4"/>
      <c r="I44" s="17">
        <f t="shared" si="4"/>
        <v>400</v>
      </c>
    </row>
    <row r="45" spans="1:9" s="5" customFormat="1" ht="3" customHeight="1" x14ac:dyDescent="0.25">
      <c r="A45" s="4"/>
      <c r="B45" s="18"/>
      <c r="C45" s="65"/>
      <c r="D45" s="58"/>
      <c r="E45" s="25"/>
      <c r="F45" s="17"/>
      <c r="G45" s="4"/>
      <c r="H45" s="4"/>
      <c r="I45" s="17"/>
    </row>
    <row r="46" spans="1:9" ht="14.25" x14ac:dyDescent="0.25">
      <c r="A46" s="3"/>
      <c r="B46" s="19">
        <v>6030</v>
      </c>
      <c r="C46" s="60" t="s">
        <v>67</v>
      </c>
      <c r="D46" s="19"/>
      <c r="E46" s="19" t="s">
        <v>112</v>
      </c>
      <c r="F46" s="20">
        <f>F47+F49+F48</f>
        <v>680.5</v>
      </c>
      <c r="G46" s="6"/>
      <c r="H46" s="6"/>
      <c r="I46" s="20">
        <f t="shared" si="3"/>
        <v>680.5</v>
      </c>
    </row>
    <row r="47" spans="1:9" x14ac:dyDescent="0.25">
      <c r="A47" s="3"/>
      <c r="B47" s="8">
        <v>3132</v>
      </c>
      <c r="C47" s="61"/>
      <c r="D47" s="8"/>
      <c r="E47" s="3" t="s">
        <v>113</v>
      </c>
      <c r="F47" s="16">
        <v>100</v>
      </c>
      <c r="G47" s="3"/>
      <c r="H47" s="3"/>
      <c r="I47" s="16">
        <f t="shared" si="3"/>
        <v>100</v>
      </c>
    </row>
    <row r="48" spans="1:9" x14ac:dyDescent="0.25">
      <c r="A48" s="3"/>
      <c r="B48" s="8"/>
      <c r="C48" s="61"/>
      <c r="D48" s="8"/>
      <c r="E48" s="3" t="s">
        <v>94</v>
      </c>
      <c r="F48" s="16">
        <v>100</v>
      </c>
      <c r="G48" s="3"/>
      <c r="H48" s="3"/>
      <c r="I48" s="16">
        <f t="shared" si="3"/>
        <v>100</v>
      </c>
    </row>
    <row r="49" spans="1:9" ht="27" x14ac:dyDescent="0.25">
      <c r="A49" s="3"/>
      <c r="B49" s="8"/>
      <c r="C49" s="61"/>
      <c r="D49" s="28"/>
      <c r="E49" s="3" t="s">
        <v>258</v>
      </c>
      <c r="F49" s="16">
        <v>480.5</v>
      </c>
      <c r="G49" s="3"/>
      <c r="H49" s="3"/>
      <c r="I49" s="16">
        <f t="shared" si="3"/>
        <v>480.5</v>
      </c>
    </row>
    <row r="50" spans="1:9" s="5" customFormat="1" ht="25.5" x14ac:dyDescent="0.25">
      <c r="A50" s="4"/>
      <c r="B50" s="18">
        <v>7461</v>
      </c>
      <c r="C50" s="64" t="s">
        <v>93</v>
      </c>
      <c r="D50" s="26"/>
      <c r="E50" s="19" t="s">
        <v>114</v>
      </c>
      <c r="F50" s="17">
        <f>SUM(F51:F54)</f>
        <v>2228.6</v>
      </c>
      <c r="G50" s="4"/>
      <c r="H50" s="4"/>
      <c r="I50" s="17">
        <f t="shared" si="3"/>
        <v>2228.6</v>
      </c>
    </row>
    <row r="51" spans="1:9" ht="27" x14ac:dyDescent="0.25">
      <c r="A51" s="3"/>
      <c r="B51" s="8">
        <v>3132</v>
      </c>
      <c r="C51" s="61"/>
      <c r="D51" s="28"/>
      <c r="E51" s="3" t="s">
        <v>115</v>
      </c>
      <c r="F51" s="16">
        <v>399.9</v>
      </c>
      <c r="G51" s="3"/>
      <c r="H51" s="3"/>
      <c r="I51" s="16">
        <f t="shared" si="3"/>
        <v>399.9</v>
      </c>
    </row>
    <row r="52" spans="1:9" x14ac:dyDescent="0.25">
      <c r="A52" s="3"/>
      <c r="B52" s="8"/>
      <c r="C52" s="61"/>
      <c r="D52" s="28"/>
      <c r="E52" s="3" t="s">
        <v>282</v>
      </c>
      <c r="F52" s="16">
        <v>182</v>
      </c>
      <c r="G52" s="3"/>
      <c r="H52" s="3"/>
      <c r="I52" s="16">
        <f t="shared" si="3"/>
        <v>182</v>
      </c>
    </row>
    <row r="53" spans="1:9" x14ac:dyDescent="0.25">
      <c r="A53" s="3"/>
      <c r="B53" s="8"/>
      <c r="C53" s="61"/>
      <c r="D53" s="28"/>
      <c r="E53" s="3" t="s">
        <v>270</v>
      </c>
      <c r="F53" s="16">
        <v>396.7</v>
      </c>
      <c r="G53" s="3"/>
      <c r="H53" s="3"/>
      <c r="I53" s="16">
        <f t="shared" si="3"/>
        <v>396.7</v>
      </c>
    </row>
    <row r="54" spans="1:9" s="21" customFormat="1" ht="14.25" customHeight="1" x14ac:dyDescent="0.25">
      <c r="A54" s="6"/>
      <c r="B54" s="19"/>
      <c r="C54" s="60"/>
      <c r="D54" s="19"/>
      <c r="E54" s="8" t="s">
        <v>116</v>
      </c>
      <c r="F54" s="77">
        <v>1250</v>
      </c>
      <c r="G54" s="6"/>
      <c r="H54" s="6"/>
      <c r="I54" s="20">
        <f t="shared" si="0"/>
        <v>1250</v>
      </c>
    </row>
    <row r="55" spans="1:9" s="151" customFormat="1" ht="12.75" x14ac:dyDescent="0.25">
      <c r="A55" s="19"/>
      <c r="B55" s="60" t="s">
        <v>87</v>
      </c>
      <c r="C55" s="60" t="s">
        <v>65</v>
      </c>
      <c r="D55" s="19"/>
      <c r="E55" s="19" t="s">
        <v>119</v>
      </c>
      <c r="F55" s="150">
        <f>SUM(F56:F58)</f>
        <v>1065</v>
      </c>
      <c r="G55" s="150"/>
      <c r="H55" s="150"/>
      <c r="I55" s="150">
        <f t="shared" ref="I55" si="6">SUM(I56:I58)</f>
        <v>1065</v>
      </c>
    </row>
    <row r="56" spans="1:9" s="151" customFormat="1" x14ac:dyDescent="0.25">
      <c r="A56" s="19"/>
      <c r="B56" s="8">
        <v>3132</v>
      </c>
      <c r="C56" s="60"/>
      <c r="D56" s="19"/>
      <c r="E56" s="8" t="s">
        <v>311</v>
      </c>
      <c r="F56" s="170">
        <v>100</v>
      </c>
      <c r="G56" s="19"/>
      <c r="H56" s="19"/>
      <c r="I56" s="16">
        <f t="shared" si="0"/>
        <v>100</v>
      </c>
    </row>
    <row r="57" spans="1:9" s="151" customFormat="1" x14ac:dyDescent="0.25">
      <c r="A57" s="19"/>
      <c r="B57" s="60"/>
      <c r="C57" s="60"/>
      <c r="D57" s="19"/>
      <c r="E57" s="8" t="s">
        <v>312</v>
      </c>
      <c r="F57" s="170">
        <v>300</v>
      </c>
      <c r="G57" s="19"/>
      <c r="H57" s="19"/>
      <c r="I57" s="16">
        <f t="shared" si="0"/>
        <v>300</v>
      </c>
    </row>
    <row r="58" spans="1:9" ht="15" customHeight="1" x14ac:dyDescent="0.25">
      <c r="A58" s="3"/>
      <c r="B58" s="8"/>
      <c r="C58" s="61"/>
      <c r="D58" s="8"/>
      <c r="E58" s="3" t="s">
        <v>271</v>
      </c>
      <c r="F58" s="16">
        <v>665</v>
      </c>
      <c r="G58" s="3"/>
      <c r="H58" s="3"/>
      <c r="I58" s="16">
        <f t="shared" si="0"/>
        <v>665</v>
      </c>
    </row>
    <row r="59" spans="1:9" ht="24" customHeight="1" x14ac:dyDescent="0.25">
      <c r="A59" s="3"/>
      <c r="B59" s="22" t="s">
        <v>123</v>
      </c>
      <c r="C59" s="22" t="s">
        <v>68</v>
      </c>
      <c r="E59" s="19" t="s">
        <v>124</v>
      </c>
      <c r="F59" s="16">
        <f>F60</f>
        <v>400</v>
      </c>
      <c r="G59" s="3"/>
      <c r="H59" s="3"/>
      <c r="I59" s="16">
        <f>I60</f>
        <v>400</v>
      </c>
    </row>
    <row r="60" spans="1:9" ht="14.25" customHeight="1" x14ac:dyDescent="0.25">
      <c r="A60" s="3"/>
      <c r="B60" s="8">
        <v>3132</v>
      </c>
      <c r="C60" s="61"/>
      <c r="D60" s="8"/>
      <c r="E60" s="3" t="s">
        <v>144</v>
      </c>
      <c r="F60" s="16">
        <v>400</v>
      </c>
      <c r="G60" s="3"/>
      <c r="H60" s="3"/>
      <c r="I60" s="16">
        <f>F60</f>
        <v>400</v>
      </c>
    </row>
    <row r="61" spans="1:9" s="5" customFormat="1" ht="14.25" x14ac:dyDescent="0.25">
      <c r="A61" s="4"/>
      <c r="B61" s="18"/>
      <c r="C61" s="64"/>
      <c r="D61" s="18"/>
      <c r="E61" s="4" t="s">
        <v>29</v>
      </c>
      <c r="F61" s="17">
        <f>F59+F46+F50+F55</f>
        <v>4374.1000000000004</v>
      </c>
      <c r="G61" s="4"/>
      <c r="H61" s="4"/>
      <c r="I61" s="17">
        <f t="shared" si="0"/>
        <v>4374.1000000000004</v>
      </c>
    </row>
    <row r="62" spans="1:9" ht="3" customHeight="1" x14ac:dyDescent="0.25">
      <c r="A62" s="3"/>
      <c r="B62" s="8"/>
      <c r="C62" s="61"/>
      <c r="D62" s="8"/>
      <c r="E62" s="3"/>
      <c r="F62" s="16"/>
      <c r="G62" s="3"/>
      <c r="H62" s="3"/>
      <c r="I62" s="16">
        <f t="shared" si="0"/>
        <v>0</v>
      </c>
    </row>
    <row r="63" spans="1:9" s="21" customFormat="1" ht="13.5" hidden="1" customHeight="1" x14ac:dyDescent="0.25">
      <c r="A63" s="6"/>
      <c r="B63" s="19">
        <v>6310</v>
      </c>
      <c r="C63" s="60" t="s">
        <v>90</v>
      </c>
      <c r="D63" s="19"/>
      <c r="E63" s="19" t="s">
        <v>91</v>
      </c>
      <c r="F63" s="20">
        <f>SUM(F64:F64)</f>
        <v>0</v>
      </c>
      <c r="G63" s="6"/>
      <c r="H63" s="6"/>
      <c r="I63" s="20">
        <f>F63</f>
        <v>0</v>
      </c>
    </row>
    <row r="64" spans="1:9" ht="12.75" hidden="1" customHeight="1" x14ac:dyDescent="0.25">
      <c r="A64" s="3"/>
      <c r="B64" s="8">
        <v>3142</v>
      </c>
      <c r="C64" s="66"/>
      <c r="D64" s="52"/>
      <c r="E64" s="3" t="s">
        <v>95</v>
      </c>
      <c r="F64" s="16"/>
      <c r="G64" s="3"/>
      <c r="H64" s="3"/>
      <c r="I64" s="16">
        <f>F64</f>
        <v>0</v>
      </c>
    </row>
    <row r="65" spans="1:9" s="5" customFormat="1" ht="14.25" hidden="1" x14ac:dyDescent="0.25">
      <c r="A65" s="4"/>
      <c r="B65" s="4"/>
      <c r="C65" s="34"/>
      <c r="D65" s="4"/>
      <c r="E65" s="4" t="s">
        <v>28</v>
      </c>
      <c r="F65" s="17">
        <f>SUM(F64:F64)</f>
        <v>0</v>
      </c>
      <c r="G65" s="4"/>
      <c r="H65" s="4"/>
      <c r="I65" s="17">
        <f t="shared" ref="I65" si="7">F65</f>
        <v>0</v>
      </c>
    </row>
    <row r="66" spans="1:9" s="5" customFormat="1" ht="4.5" hidden="1" customHeight="1" x14ac:dyDescent="0.25">
      <c r="A66" s="4"/>
      <c r="B66" s="4"/>
      <c r="C66" s="34"/>
      <c r="D66" s="4"/>
      <c r="E66" s="4"/>
      <c r="F66" s="17"/>
      <c r="G66" s="4"/>
      <c r="H66" s="4"/>
      <c r="I66" s="17"/>
    </row>
    <row r="67" spans="1:9" s="21" customFormat="1" ht="14.25" hidden="1" x14ac:dyDescent="0.25">
      <c r="A67" s="6"/>
      <c r="B67" s="6">
        <v>6051</v>
      </c>
      <c r="C67" s="35" t="s">
        <v>67</v>
      </c>
      <c r="D67" s="6"/>
      <c r="E67" s="6" t="s">
        <v>98</v>
      </c>
      <c r="F67" s="20">
        <f>F68</f>
        <v>0</v>
      </c>
      <c r="G67" s="6"/>
      <c r="H67" s="6"/>
      <c r="I67" s="20">
        <f>F67</f>
        <v>0</v>
      </c>
    </row>
    <row r="68" spans="1:9" ht="27" hidden="1" x14ac:dyDescent="0.25">
      <c r="A68" s="3"/>
      <c r="B68" s="3">
        <v>3210</v>
      </c>
      <c r="C68" s="22"/>
      <c r="D68" s="3"/>
      <c r="E68" s="3" t="s">
        <v>81</v>
      </c>
      <c r="F68" s="16"/>
      <c r="G68" s="3"/>
      <c r="H68" s="3"/>
      <c r="I68" s="20">
        <f t="shared" ref="I68:I71" si="8">F68</f>
        <v>0</v>
      </c>
    </row>
    <row r="69" spans="1:9" s="21" customFormat="1" ht="28.5" hidden="1" x14ac:dyDescent="0.25">
      <c r="A69" s="6"/>
      <c r="B69" s="6">
        <v>6052</v>
      </c>
      <c r="C69" s="35" t="s">
        <v>67</v>
      </c>
      <c r="D69" s="6"/>
      <c r="E69" s="6" t="s">
        <v>99</v>
      </c>
      <c r="F69" s="20"/>
      <c r="G69" s="6"/>
      <c r="H69" s="6"/>
      <c r="I69" s="20">
        <f t="shared" si="8"/>
        <v>0</v>
      </c>
    </row>
    <row r="70" spans="1:9" ht="27" hidden="1" x14ac:dyDescent="0.25">
      <c r="A70" s="3"/>
      <c r="B70" s="3">
        <v>3210</v>
      </c>
      <c r="C70" s="22"/>
      <c r="D70" s="3"/>
      <c r="E70" s="3" t="s">
        <v>82</v>
      </c>
      <c r="F70" s="16"/>
      <c r="G70" s="3"/>
      <c r="H70" s="3"/>
      <c r="I70" s="20">
        <f t="shared" si="8"/>
        <v>0</v>
      </c>
    </row>
    <row r="71" spans="1:9" s="5" customFormat="1" ht="14.25" hidden="1" x14ac:dyDescent="0.25">
      <c r="A71" s="4"/>
      <c r="B71" s="4"/>
      <c r="C71" s="34"/>
      <c r="D71" s="4"/>
      <c r="E71" s="4" t="s">
        <v>83</v>
      </c>
      <c r="F71" s="17">
        <f>F67+F69</f>
        <v>0</v>
      </c>
      <c r="G71" s="4"/>
      <c r="H71" s="4"/>
      <c r="I71" s="20">
        <f t="shared" si="8"/>
        <v>0</v>
      </c>
    </row>
    <row r="72" spans="1:9" s="5" customFormat="1" ht="14.25" hidden="1" x14ac:dyDescent="0.25">
      <c r="A72" s="4"/>
      <c r="B72" s="4"/>
      <c r="C72" s="34"/>
      <c r="D72" s="4"/>
      <c r="E72" s="4"/>
      <c r="F72" s="17"/>
      <c r="G72" s="4"/>
      <c r="H72" s="4"/>
      <c r="I72" s="17"/>
    </row>
    <row r="73" spans="1:9" s="5" customFormat="1" ht="14.25" hidden="1" x14ac:dyDescent="0.25">
      <c r="A73" s="4"/>
      <c r="B73" s="4"/>
      <c r="C73" s="34"/>
      <c r="D73" s="4"/>
      <c r="E73" s="4"/>
      <c r="F73" s="17"/>
      <c r="G73" s="4"/>
      <c r="H73" s="4"/>
      <c r="I73" s="17"/>
    </row>
    <row r="74" spans="1:9" s="5" customFormat="1" ht="14.25" hidden="1" x14ac:dyDescent="0.25">
      <c r="A74" s="4"/>
      <c r="B74" s="4"/>
      <c r="C74" s="34"/>
      <c r="D74" s="4"/>
      <c r="E74" s="4"/>
      <c r="F74" s="17"/>
      <c r="G74" s="4"/>
      <c r="H74" s="4"/>
      <c r="I74" s="17"/>
    </row>
    <row r="75" spans="1:9" s="5" customFormat="1" ht="3" hidden="1" customHeight="1" x14ac:dyDescent="0.25">
      <c r="A75" s="4"/>
      <c r="B75" s="4"/>
      <c r="C75" s="4"/>
      <c r="D75" s="4"/>
      <c r="E75" s="4"/>
      <c r="F75" s="17"/>
      <c r="G75" s="4"/>
      <c r="H75" s="4"/>
      <c r="I75" s="17"/>
    </row>
    <row r="76" spans="1:9" s="5" customFormat="1" ht="3" hidden="1" customHeight="1" x14ac:dyDescent="0.25">
      <c r="A76" s="30"/>
      <c r="B76" s="30"/>
      <c r="C76" s="30"/>
      <c r="D76" s="30"/>
      <c r="E76" s="30"/>
      <c r="F76" s="31"/>
      <c r="G76" s="30"/>
      <c r="H76" s="30"/>
      <c r="I76" s="31"/>
    </row>
    <row r="77" spans="1:9" s="5" customFormat="1" ht="3" hidden="1" customHeight="1" x14ac:dyDescent="0.25">
      <c r="A77" s="30"/>
      <c r="B77" s="30"/>
      <c r="C77" s="30"/>
      <c r="D77" s="30"/>
      <c r="E77" s="30"/>
      <c r="F77" s="31"/>
      <c r="G77" s="30"/>
      <c r="H77" s="30"/>
      <c r="I77" s="31"/>
    </row>
    <row r="78" spans="1:9" s="5" customFormat="1" ht="3" hidden="1" customHeight="1" x14ac:dyDescent="0.25">
      <c r="A78" s="30"/>
      <c r="B78" s="30"/>
      <c r="C78" s="30"/>
      <c r="D78" s="30"/>
      <c r="E78" s="30"/>
      <c r="F78" s="31"/>
      <c r="G78" s="30"/>
      <c r="H78" s="30"/>
      <c r="I78" s="31"/>
    </row>
    <row r="79" spans="1:9" s="5" customFormat="1" ht="3" hidden="1" customHeight="1" x14ac:dyDescent="0.25">
      <c r="A79" s="30"/>
      <c r="B79" s="30"/>
      <c r="C79" s="30"/>
      <c r="D79" s="30"/>
      <c r="E79" s="30"/>
      <c r="F79" s="31"/>
      <c r="G79" s="30"/>
      <c r="H79" s="30"/>
      <c r="I79" s="31"/>
    </row>
    <row r="80" spans="1:9" s="5" customFormat="1" ht="3" hidden="1" customHeight="1" x14ac:dyDescent="0.25">
      <c r="A80" s="30"/>
      <c r="B80" s="30"/>
      <c r="C80" s="30"/>
      <c r="D80" s="30"/>
      <c r="E80" s="30"/>
      <c r="F80" s="31"/>
      <c r="G80" s="30"/>
      <c r="H80" s="30"/>
      <c r="I80" s="31"/>
    </row>
    <row r="81" spans="1:16" s="5" customFormat="1" ht="3" hidden="1" customHeight="1" x14ac:dyDescent="0.25">
      <c r="A81" s="30"/>
      <c r="B81" s="30"/>
      <c r="C81" s="30"/>
      <c r="D81" s="30"/>
      <c r="E81" s="30"/>
      <c r="F81" s="31"/>
      <c r="G81" s="30"/>
      <c r="H81" s="30"/>
      <c r="I81" s="31"/>
    </row>
    <row r="82" spans="1:16" s="5" customFormat="1" ht="3" hidden="1" customHeight="1" x14ac:dyDescent="0.25">
      <c r="A82" s="30"/>
      <c r="B82" s="30"/>
      <c r="C82" s="30"/>
      <c r="D82" s="30"/>
      <c r="E82" s="30"/>
      <c r="F82" s="31"/>
      <c r="G82" s="30"/>
      <c r="H82" s="30"/>
      <c r="I82" s="31"/>
    </row>
    <row r="83" spans="1:16" ht="5.25" customHeight="1" x14ac:dyDescent="0.25">
      <c r="B83" s="32"/>
      <c r="C83" s="32"/>
      <c r="D83" s="32"/>
      <c r="E83" s="32"/>
      <c r="F83" s="33"/>
      <c r="G83" s="32"/>
      <c r="H83" s="32"/>
      <c r="I83" s="33"/>
    </row>
    <row r="84" spans="1:16" x14ac:dyDescent="0.25">
      <c r="A84" s="200" t="s">
        <v>64</v>
      </c>
      <c r="B84" s="200"/>
      <c r="C84" s="200"/>
      <c r="D84" s="200"/>
      <c r="E84" s="200"/>
      <c r="F84" s="200"/>
      <c r="G84" s="200"/>
      <c r="H84" s="200"/>
      <c r="I84" s="200"/>
    </row>
    <row r="85" spans="1:16" s="5" customFormat="1" ht="14.25" customHeight="1" x14ac:dyDescent="0.25">
      <c r="A85" s="200" t="s">
        <v>62</v>
      </c>
      <c r="B85" s="200"/>
      <c r="C85" s="200"/>
      <c r="D85" s="200"/>
      <c r="E85" s="200"/>
      <c r="F85" s="200"/>
      <c r="G85" s="200"/>
      <c r="H85" s="200"/>
      <c r="I85" s="200"/>
      <c r="J85" s="9"/>
      <c r="K85" s="9"/>
      <c r="L85" s="9"/>
      <c r="M85" s="9"/>
      <c r="N85" s="9"/>
      <c r="O85" s="9"/>
      <c r="P85" s="9"/>
    </row>
    <row r="86" spans="1:16" ht="13.5" customHeight="1" x14ac:dyDescent="0.25">
      <c r="A86" s="200" t="s">
        <v>63</v>
      </c>
      <c r="B86" s="200"/>
      <c r="C86" s="200"/>
      <c r="D86" s="200"/>
      <c r="E86" s="200"/>
      <c r="F86" s="200"/>
      <c r="G86" s="200"/>
      <c r="H86" s="200"/>
      <c r="I86" s="200"/>
      <c r="J86" s="9"/>
      <c r="K86" s="9"/>
      <c r="L86" s="9"/>
      <c r="M86" s="9"/>
      <c r="N86" s="9"/>
      <c r="O86" s="9"/>
      <c r="P86" s="9"/>
    </row>
    <row r="87" spans="1:16" ht="3.75" customHeight="1" x14ac:dyDescent="0.25"/>
    <row r="88" spans="1:16" hidden="1" x14ac:dyDescent="0.25"/>
    <row r="89" spans="1:16" ht="13.5" customHeight="1" x14ac:dyDescent="0.25">
      <c r="A89" s="181" t="s">
        <v>150</v>
      </c>
      <c r="B89" s="181"/>
      <c r="C89" s="181"/>
      <c r="D89" s="181"/>
      <c r="E89" s="181"/>
      <c r="F89" s="181"/>
    </row>
  </sheetData>
  <mergeCells count="20">
    <mergeCell ref="F1:H1"/>
    <mergeCell ref="B8:B10"/>
    <mergeCell ref="H7:I7"/>
    <mergeCell ref="B5:I5"/>
    <mergeCell ref="F2:I2"/>
    <mergeCell ref="F3:I3"/>
    <mergeCell ref="G8:G10"/>
    <mergeCell ref="H8:H10"/>
    <mergeCell ref="A89:F89"/>
    <mergeCell ref="A8:A10"/>
    <mergeCell ref="A86:I86"/>
    <mergeCell ref="A85:I85"/>
    <mergeCell ref="A84:I84"/>
    <mergeCell ref="E8:E10"/>
    <mergeCell ref="F8:F10"/>
    <mergeCell ref="C27:C31"/>
    <mergeCell ref="B27:B31"/>
    <mergeCell ref="D8:D10"/>
    <mergeCell ref="C8:C10"/>
    <mergeCell ref="I8:I10"/>
  </mergeCells>
  <pageMargins left="0.11811023622047245" right="0.11811023622047245" top="0.19685039370078741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9"/>
  <sheetViews>
    <sheetView topLeftCell="A46" workbookViewId="0">
      <selection activeCell="Q42" sqref="Q42"/>
    </sheetView>
  </sheetViews>
  <sheetFormatPr defaultRowHeight="15" x14ac:dyDescent="0.25"/>
  <cols>
    <col min="1" max="1" width="10.5703125" customWidth="1"/>
    <col min="7" max="13" width="0" hidden="1" customWidth="1"/>
  </cols>
  <sheetData>
    <row r="3" spans="1:14" x14ac:dyDescent="0.25">
      <c r="A3" s="147" t="s">
        <v>249</v>
      </c>
      <c r="B3" s="147">
        <v>1</v>
      </c>
      <c r="C3" s="147">
        <v>2</v>
      </c>
      <c r="D3" s="147">
        <v>3</v>
      </c>
      <c r="E3" s="147">
        <v>4</v>
      </c>
      <c r="F3" s="147">
        <v>5</v>
      </c>
      <c r="G3" s="147">
        <v>6</v>
      </c>
      <c r="H3" s="147">
        <v>7</v>
      </c>
      <c r="I3" s="147">
        <v>8</v>
      </c>
      <c r="J3" s="147">
        <v>9</v>
      </c>
      <c r="K3" s="147">
        <v>10</v>
      </c>
      <c r="L3" s="147">
        <v>11</v>
      </c>
      <c r="M3" s="147">
        <v>12</v>
      </c>
      <c r="N3" s="147" t="s">
        <v>250</v>
      </c>
    </row>
    <row r="4" spans="1:14" x14ac:dyDescent="0.25">
      <c r="A4" s="147">
        <v>11020200</v>
      </c>
      <c r="B4" s="147">
        <v>16900</v>
      </c>
      <c r="C4" s="147">
        <v>4000</v>
      </c>
      <c r="D4" s="147">
        <v>10000</v>
      </c>
      <c r="E4" s="147"/>
      <c r="F4" s="147"/>
      <c r="G4" s="147"/>
      <c r="H4" s="147"/>
      <c r="I4" s="147"/>
      <c r="J4" s="147"/>
      <c r="K4" s="147"/>
      <c r="L4" s="147"/>
      <c r="M4" s="147"/>
      <c r="N4" s="147">
        <f>SUM(B4:M4)</f>
        <v>30900</v>
      </c>
    </row>
    <row r="5" spans="1:14" x14ac:dyDescent="0.25">
      <c r="A5" s="147">
        <v>14021900</v>
      </c>
      <c r="B5" s="147"/>
      <c r="C5" s="147"/>
      <c r="D5" s="147">
        <v>54200</v>
      </c>
      <c r="E5" s="147"/>
      <c r="F5" s="147"/>
      <c r="G5" s="147"/>
      <c r="H5" s="147"/>
      <c r="I5" s="147"/>
      <c r="J5" s="147"/>
      <c r="K5" s="147"/>
      <c r="L5" s="147"/>
      <c r="M5" s="147"/>
      <c r="N5" s="147">
        <f t="shared" ref="N5:N65" si="0">SUM(B5:M5)</f>
        <v>54200</v>
      </c>
    </row>
    <row r="6" spans="1:14" x14ac:dyDescent="0.25">
      <c r="A6" s="147">
        <v>14031900</v>
      </c>
      <c r="B6" s="147"/>
      <c r="C6" s="147"/>
      <c r="D6" s="147">
        <v>160000</v>
      </c>
      <c r="E6" s="147"/>
      <c r="F6" s="147"/>
      <c r="G6" s="147"/>
      <c r="H6" s="147"/>
      <c r="I6" s="147"/>
      <c r="J6" s="147"/>
      <c r="K6" s="147"/>
      <c r="L6" s="147"/>
      <c r="M6" s="147"/>
      <c r="N6" s="147">
        <f t="shared" si="0"/>
        <v>160000</v>
      </c>
    </row>
    <row r="7" spans="1:14" x14ac:dyDescent="0.25">
      <c r="A7" s="147">
        <v>18050300</v>
      </c>
      <c r="B7" s="147">
        <v>12400</v>
      </c>
      <c r="C7" s="147">
        <v>57100</v>
      </c>
      <c r="D7" s="147">
        <v>13300</v>
      </c>
      <c r="E7" s="147"/>
      <c r="F7" s="147"/>
      <c r="G7" s="147"/>
      <c r="H7" s="147"/>
      <c r="I7" s="147"/>
      <c r="J7" s="147"/>
      <c r="K7" s="147"/>
      <c r="L7" s="147"/>
      <c r="M7" s="147"/>
      <c r="N7" s="147">
        <f t="shared" si="0"/>
        <v>82800</v>
      </c>
    </row>
    <row r="8" spans="1:14" x14ac:dyDescent="0.25">
      <c r="A8" s="147">
        <v>18050400</v>
      </c>
      <c r="B8" s="147"/>
      <c r="C8" s="147">
        <v>608000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>
        <f t="shared" si="0"/>
        <v>608000</v>
      </c>
    </row>
    <row r="9" spans="1:14" x14ac:dyDescent="0.25">
      <c r="A9" s="147">
        <v>18050500</v>
      </c>
      <c r="B9" s="147">
        <v>14000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>
        <f t="shared" si="0"/>
        <v>14000</v>
      </c>
    </row>
    <row r="10" spans="1:14" x14ac:dyDescent="0.25">
      <c r="A10" s="147">
        <v>22010300</v>
      </c>
      <c r="B10" s="147">
        <v>2600</v>
      </c>
      <c r="C10" s="147">
        <v>5200</v>
      </c>
      <c r="D10" s="147">
        <v>2400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>
        <f t="shared" si="0"/>
        <v>10200</v>
      </c>
    </row>
    <row r="11" spans="1:14" x14ac:dyDescent="0.25">
      <c r="A11" s="147">
        <v>22012500</v>
      </c>
      <c r="B11" s="147">
        <v>3900</v>
      </c>
      <c r="C11" s="147">
        <v>6100</v>
      </c>
      <c r="D11" s="147">
        <v>6200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>
        <f t="shared" si="0"/>
        <v>16200</v>
      </c>
    </row>
    <row r="12" spans="1:14" x14ac:dyDescent="0.25">
      <c r="A12" s="147">
        <v>22012600</v>
      </c>
      <c r="B12" s="147">
        <v>11100</v>
      </c>
      <c r="C12" s="147">
        <v>1100</v>
      </c>
      <c r="D12" s="147">
        <v>3300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>
        <f t="shared" si="0"/>
        <v>15500</v>
      </c>
    </row>
    <row r="13" spans="1:14" x14ac:dyDescent="0.25">
      <c r="A13" s="147">
        <v>22012900</v>
      </c>
      <c r="B13" s="147"/>
      <c r="C13" s="147"/>
      <c r="D13" s="147">
        <v>-4000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>
        <f t="shared" si="0"/>
        <v>-4000</v>
      </c>
    </row>
    <row r="14" spans="1:14" x14ac:dyDescent="0.25">
      <c r="A14" s="147">
        <v>24060300</v>
      </c>
      <c r="B14" s="147">
        <v>1000</v>
      </c>
      <c r="C14" s="147"/>
      <c r="D14" s="147">
        <v>2000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>
        <f t="shared" si="0"/>
        <v>3000</v>
      </c>
    </row>
    <row r="15" spans="1:14" x14ac:dyDescent="0.25">
      <c r="A15" s="147">
        <v>208100</v>
      </c>
      <c r="B15" s="147"/>
      <c r="C15" s="147"/>
      <c r="D15" s="147"/>
      <c r="E15" s="147">
        <v>2769900</v>
      </c>
      <c r="F15" s="147"/>
      <c r="G15" s="147"/>
      <c r="H15" s="147"/>
      <c r="I15" s="147"/>
      <c r="J15" s="147"/>
      <c r="K15" s="147"/>
      <c r="L15" s="147"/>
      <c r="M15" s="147"/>
      <c r="N15" s="147">
        <f t="shared" si="0"/>
        <v>2769900</v>
      </c>
    </row>
    <row r="16" spans="1:14" x14ac:dyDescent="0.25">
      <c r="A16" s="147">
        <v>208400</v>
      </c>
      <c r="B16" s="147"/>
      <c r="C16" s="147"/>
      <c r="D16" s="147">
        <v>-240800</v>
      </c>
      <c r="E16" s="147">
        <v>-2769900</v>
      </c>
      <c r="F16" s="147"/>
      <c r="G16" s="147"/>
      <c r="H16" s="147"/>
      <c r="I16" s="147"/>
      <c r="J16" s="147"/>
      <c r="K16" s="147"/>
      <c r="L16" s="147"/>
      <c r="M16" s="147"/>
      <c r="N16" s="147">
        <f t="shared" si="0"/>
        <v>-3010700</v>
      </c>
    </row>
    <row r="17" spans="1:14" x14ac:dyDescent="0.25">
      <c r="A17" s="147"/>
      <c r="B17" s="147">
        <f>SUM(B4:B16)</f>
        <v>61900</v>
      </c>
      <c r="C17" s="147">
        <f t="shared" ref="C17:N17" si="1">SUM(C4:C16)</f>
        <v>681500</v>
      </c>
      <c r="D17" s="147">
        <f t="shared" si="1"/>
        <v>6600</v>
      </c>
      <c r="E17" s="147">
        <f t="shared" si="1"/>
        <v>0</v>
      </c>
      <c r="F17" s="147">
        <f t="shared" si="1"/>
        <v>0</v>
      </c>
      <c r="G17" s="147">
        <f t="shared" si="1"/>
        <v>0</v>
      </c>
      <c r="H17" s="147">
        <f t="shared" si="1"/>
        <v>0</v>
      </c>
      <c r="I17" s="147">
        <f t="shared" si="1"/>
        <v>0</v>
      </c>
      <c r="J17" s="147">
        <f t="shared" si="1"/>
        <v>0</v>
      </c>
      <c r="K17" s="147">
        <f t="shared" si="1"/>
        <v>0</v>
      </c>
      <c r="L17" s="147">
        <f t="shared" si="1"/>
        <v>0</v>
      </c>
      <c r="M17" s="147">
        <f t="shared" si="1"/>
        <v>0</v>
      </c>
      <c r="N17" s="147">
        <f t="shared" si="1"/>
        <v>750000</v>
      </c>
    </row>
    <row r="18" spans="1:14" x14ac:dyDescent="0.25">
      <c r="A18" s="147" t="s">
        <v>251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>
        <f t="shared" si="0"/>
        <v>0</v>
      </c>
    </row>
    <row r="19" spans="1:14" x14ac:dyDescent="0.25">
      <c r="A19" s="147" t="s">
        <v>252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>
        <f t="shared" si="0"/>
        <v>0</v>
      </c>
    </row>
    <row r="20" spans="1:14" x14ac:dyDescent="0.25">
      <c r="A20" s="147">
        <v>2210</v>
      </c>
      <c r="B20" s="147"/>
      <c r="C20" s="147">
        <v>100000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>
        <f t="shared" si="0"/>
        <v>100000</v>
      </c>
    </row>
    <row r="21" spans="1:14" x14ac:dyDescent="0.25">
      <c r="A21" s="147">
        <v>2240</v>
      </c>
      <c r="B21" s="147"/>
      <c r="C21" s="147"/>
      <c r="D21" s="147"/>
      <c r="E21" s="147">
        <v>-100000</v>
      </c>
      <c r="F21" s="147">
        <v>-100000</v>
      </c>
      <c r="G21" s="147"/>
      <c r="H21" s="147"/>
      <c r="I21" s="147"/>
      <c r="J21" s="147"/>
      <c r="K21" s="147"/>
      <c r="L21" s="147"/>
      <c r="M21" s="147"/>
      <c r="N21" s="147">
        <f t="shared" si="0"/>
        <v>-200000</v>
      </c>
    </row>
    <row r="22" spans="1:14" ht="8.25" customHeight="1" x14ac:dyDescent="0.2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>
        <f t="shared" si="0"/>
        <v>0</v>
      </c>
    </row>
    <row r="23" spans="1:14" x14ac:dyDescent="0.25">
      <c r="A23" s="147" t="s">
        <v>253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>
        <f t="shared" si="0"/>
        <v>0</v>
      </c>
    </row>
    <row r="24" spans="1:14" x14ac:dyDescent="0.25">
      <c r="A24" s="147">
        <v>2210</v>
      </c>
      <c r="B24" s="147"/>
      <c r="C24" s="147"/>
      <c r="D24" s="147"/>
      <c r="E24" s="147">
        <v>100000</v>
      </c>
      <c r="F24" s="147">
        <v>100000</v>
      </c>
      <c r="G24" s="147"/>
      <c r="H24" s="147"/>
      <c r="I24" s="147"/>
      <c r="J24" s="147"/>
      <c r="K24" s="147"/>
      <c r="L24" s="147"/>
      <c r="M24" s="147"/>
      <c r="N24" s="147">
        <f t="shared" si="0"/>
        <v>200000</v>
      </c>
    </row>
    <row r="25" spans="1:14" x14ac:dyDescent="0.2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>
        <f t="shared" si="0"/>
        <v>0</v>
      </c>
    </row>
    <row r="26" spans="1:14" x14ac:dyDescent="0.25">
      <c r="A26" s="147" t="s">
        <v>260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>
        <f t="shared" si="0"/>
        <v>0</v>
      </c>
    </row>
    <row r="27" spans="1:14" x14ac:dyDescent="0.25">
      <c r="A27" s="147">
        <v>2210</v>
      </c>
      <c r="B27" s="147">
        <v>10000</v>
      </c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>
        <f t="shared" si="0"/>
        <v>10000</v>
      </c>
    </row>
    <row r="28" spans="1:14" x14ac:dyDescent="0.25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>
        <f t="shared" si="0"/>
        <v>0</v>
      </c>
    </row>
    <row r="29" spans="1:14" x14ac:dyDescent="0.25">
      <c r="A29" s="147" t="s">
        <v>261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>
        <f t="shared" si="0"/>
        <v>0</v>
      </c>
    </row>
    <row r="30" spans="1:14" x14ac:dyDescent="0.25">
      <c r="A30" s="147">
        <v>2210</v>
      </c>
      <c r="B30" s="147">
        <v>50000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>
        <f t="shared" si="0"/>
        <v>50000</v>
      </c>
    </row>
    <row r="31" spans="1:14" x14ac:dyDescent="0.2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>
        <f t="shared" si="0"/>
        <v>0</v>
      </c>
    </row>
    <row r="32" spans="1:14" x14ac:dyDescent="0.25">
      <c r="A32" s="147" t="s">
        <v>262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>
        <f t="shared" si="0"/>
        <v>0</v>
      </c>
    </row>
    <row r="33" spans="1:14" x14ac:dyDescent="0.25">
      <c r="A33" s="147">
        <v>2610</v>
      </c>
      <c r="B33" s="147">
        <v>1900</v>
      </c>
      <c r="C33" s="147">
        <v>31500</v>
      </c>
      <c r="D33" s="147">
        <v>6600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>
        <f t="shared" si="0"/>
        <v>40000</v>
      </c>
    </row>
    <row r="34" spans="1:14" x14ac:dyDescent="0.2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>
        <f t="shared" si="0"/>
        <v>0</v>
      </c>
    </row>
    <row r="35" spans="1:14" x14ac:dyDescent="0.25">
      <c r="A35" s="147" t="s">
        <v>259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>
        <f t="shared" si="0"/>
        <v>0</v>
      </c>
    </row>
    <row r="36" spans="1:14" x14ac:dyDescent="0.25">
      <c r="A36" s="147">
        <v>2111</v>
      </c>
      <c r="B36" s="147"/>
      <c r="C36" s="147"/>
      <c r="D36" s="147"/>
      <c r="E36" s="147"/>
      <c r="F36" s="147">
        <v>-194900</v>
      </c>
      <c r="G36" s="147"/>
      <c r="H36" s="147"/>
      <c r="I36" s="147"/>
      <c r="J36" s="147"/>
      <c r="K36" s="147"/>
      <c r="L36" s="147"/>
      <c r="M36" s="147"/>
      <c r="N36" s="147">
        <f t="shared" si="0"/>
        <v>-194900</v>
      </c>
    </row>
    <row r="37" spans="1:14" x14ac:dyDescent="0.25">
      <c r="A37" s="147">
        <v>2120</v>
      </c>
      <c r="B37" s="147"/>
      <c r="C37" s="147"/>
      <c r="D37" s="147"/>
      <c r="E37" s="147"/>
      <c r="F37" s="147">
        <v>-45100</v>
      </c>
      <c r="G37" s="147"/>
      <c r="H37" s="147"/>
      <c r="I37" s="147"/>
      <c r="J37" s="147"/>
      <c r="K37" s="147"/>
      <c r="L37" s="147"/>
      <c r="M37" s="147"/>
      <c r="N37" s="147">
        <f t="shared" si="0"/>
        <v>-45100</v>
      </c>
    </row>
    <row r="38" spans="1:14" x14ac:dyDescent="0.25">
      <c r="A38" s="147">
        <v>2210</v>
      </c>
      <c r="B38" s="147"/>
      <c r="C38" s="147">
        <v>500000</v>
      </c>
      <c r="D38" s="147"/>
      <c r="E38" s="147"/>
      <c r="F38" s="147">
        <v>240000</v>
      </c>
      <c r="G38" s="147"/>
      <c r="H38" s="147"/>
      <c r="I38" s="147"/>
      <c r="J38" s="147"/>
      <c r="K38" s="147"/>
      <c r="L38" s="147"/>
      <c r="M38" s="147"/>
      <c r="N38" s="147">
        <f t="shared" si="0"/>
        <v>740000</v>
      </c>
    </row>
    <row r="39" spans="1:14" x14ac:dyDescent="0.25">
      <c r="A39" s="147">
        <v>2240</v>
      </c>
      <c r="B39" s="147"/>
      <c r="C39" s="147">
        <v>50000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>
        <f t="shared" si="0"/>
        <v>50000</v>
      </c>
    </row>
    <row r="40" spans="1:14" x14ac:dyDescent="0.25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>
        <f t="shared" si="0"/>
        <v>0</v>
      </c>
    </row>
    <row r="41" spans="1:14" x14ac:dyDescent="0.25">
      <c r="A41" s="147"/>
      <c r="B41" s="147">
        <f>SUM(B20:B39)</f>
        <v>61900</v>
      </c>
      <c r="C41" s="147">
        <f t="shared" ref="C41:L41" si="2">SUM(C20:C39)</f>
        <v>681500</v>
      </c>
      <c r="D41" s="147">
        <f t="shared" si="2"/>
        <v>6600</v>
      </c>
      <c r="E41" s="147">
        <f t="shared" si="2"/>
        <v>0</v>
      </c>
      <c r="F41" s="147">
        <f t="shared" si="2"/>
        <v>0</v>
      </c>
      <c r="G41" s="147">
        <f t="shared" si="2"/>
        <v>0</v>
      </c>
      <c r="H41" s="147">
        <f t="shared" si="2"/>
        <v>0</v>
      </c>
      <c r="I41" s="147">
        <f t="shared" si="2"/>
        <v>0</v>
      </c>
      <c r="J41" s="147">
        <f t="shared" si="2"/>
        <v>0</v>
      </c>
      <c r="K41" s="147">
        <f t="shared" si="2"/>
        <v>0</v>
      </c>
      <c r="L41" s="147">
        <f t="shared" si="2"/>
        <v>0</v>
      </c>
      <c r="M41" s="147"/>
      <c r="N41" s="147">
        <f t="shared" si="0"/>
        <v>750000</v>
      </c>
    </row>
    <row r="42" spans="1:14" x14ac:dyDescent="0.25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>
        <f t="shared" si="0"/>
        <v>0</v>
      </c>
    </row>
    <row r="43" spans="1:14" x14ac:dyDescent="0.25">
      <c r="A43" s="147" t="s">
        <v>254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>
        <f t="shared" si="0"/>
        <v>0</v>
      </c>
    </row>
    <row r="44" spans="1:14" x14ac:dyDescent="0.25">
      <c r="A44" s="147">
        <v>3122</v>
      </c>
      <c r="B44" s="147"/>
      <c r="C44" s="147"/>
      <c r="D44" s="147"/>
      <c r="E44" s="147">
        <v>-190000</v>
      </c>
      <c r="F44" s="147"/>
      <c r="G44" s="147"/>
      <c r="H44" s="147"/>
      <c r="I44" s="147"/>
      <c r="J44" s="147"/>
      <c r="K44" s="147"/>
      <c r="L44" s="147"/>
      <c r="M44" s="147"/>
      <c r="N44" s="147">
        <f t="shared" si="0"/>
        <v>-190000</v>
      </c>
    </row>
    <row r="45" spans="1:14" x14ac:dyDescent="0.25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>
        <f t="shared" si="0"/>
        <v>0</v>
      </c>
    </row>
    <row r="46" spans="1:14" x14ac:dyDescent="0.25">
      <c r="A46" s="147" t="s">
        <v>255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>
        <f t="shared" si="0"/>
        <v>0</v>
      </c>
    </row>
    <row r="47" spans="1:14" x14ac:dyDescent="0.25">
      <c r="A47" s="147">
        <v>208400</v>
      </c>
      <c r="B47" s="147"/>
      <c r="C47" s="147"/>
      <c r="D47" s="147"/>
      <c r="E47" s="147">
        <v>1050000</v>
      </c>
      <c r="F47" s="147"/>
      <c r="G47" s="147"/>
      <c r="H47" s="147"/>
      <c r="I47" s="147"/>
      <c r="J47" s="147"/>
      <c r="K47" s="147"/>
      <c r="L47" s="147"/>
      <c r="M47" s="147"/>
      <c r="N47" s="147">
        <f t="shared" si="0"/>
        <v>1050000</v>
      </c>
    </row>
    <row r="48" spans="1:14" x14ac:dyDescent="0.25">
      <c r="A48" s="147">
        <v>3122</v>
      </c>
      <c r="B48" s="147"/>
      <c r="C48" s="147"/>
      <c r="D48" s="147"/>
      <c r="E48" s="147">
        <v>1240000</v>
      </c>
      <c r="F48" s="147"/>
      <c r="G48" s="147"/>
      <c r="H48" s="147"/>
      <c r="I48" s="147"/>
      <c r="J48" s="147"/>
      <c r="K48" s="147"/>
      <c r="L48" s="147"/>
      <c r="M48" s="147"/>
      <c r="N48" s="147">
        <f t="shared" si="0"/>
        <v>1240000</v>
      </c>
    </row>
    <row r="49" spans="1:14" x14ac:dyDescent="0.25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>
        <f t="shared" si="0"/>
        <v>0</v>
      </c>
    </row>
    <row r="50" spans="1:14" x14ac:dyDescent="0.25">
      <c r="A50" s="147" t="s">
        <v>256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>
        <f t="shared" si="0"/>
        <v>0</v>
      </c>
    </row>
    <row r="51" spans="1:14" x14ac:dyDescent="0.25">
      <c r="A51" s="147">
        <v>208400</v>
      </c>
      <c r="B51" s="147"/>
      <c r="C51" s="147"/>
      <c r="D51" s="147">
        <v>67000</v>
      </c>
      <c r="E51" s="147"/>
      <c r="F51" s="147"/>
      <c r="G51" s="147"/>
      <c r="H51" s="147"/>
      <c r="I51" s="147"/>
      <c r="J51" s="147"/>
      <c r="K51" s="147"/>
      <c r="L51" s="147"/>
      <c r="M51" s="147"/>
      <c r="N51" s="147">
        <f t="shared" si="0"/>
        <v>67000</v>
      </c>
    </row>
    <row r="52" spans="1:14" x14ac:dyDescent="0.25">
      <c r="A52" s="147">
        <v>3110</v>
      </c>
      <c r="B52" s="147"/>
      <c r="C52" s="147"/>
      <c r="D52" s="147">
        <v>67000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>
        <f t="shared" si="0"/>
        <v>67000</v>
      </c>
    </row>
    <row r="53" spans="1:14" x14ac:dyDescent="0.25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>
        <f t="shared" si="0"/>
        <v>0</v>
      </c>
    </row>
    <row r="54" spans="1:14" x14ac:dyDescent="0.25">
      <c r="A54" s="147" t="s">
        <v>257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>
        <f t="shared" si="0"/>
        <v>0</v>
      </c>
    </row>
    <row r="55" spans="1:14" x14ac:dyDescent="0.25">
      <c r="A55" s="147">
        <v>208400</v>
      </c>
      <c r="B55" s="147"/>
      <c r="C55" s="147"/>
      <c r="D55" s="147"/>
      <c r="E55" s="147">
        <v>1165000</v>
      </c>
      <c r="F55" s="147"/>
      <c r="G55" s="147"/>
      <c r="H55" s="147"/>
      <c r="I55" s="147"/>
      <c r="J55" s="147"/>
      <c r="K55" s="147"/>
      <c r="L55" s="147"/>
      <c r="M55" s="147"/>
      <c r="N55" s="147">
        <f t="shared" si="0"/>
        <v>1165000</v>
      </c>
    </row>
    <row r="56" spans="1:14" x14ac:dyDescent="0.25">
      <c r="A56" s="147">
        <v>3110</v>
      </c>
      <c r="B56" s="147"/>
      <c r="C56" s="147"/>
      <c r="D56" s="147"/>
      <c r="E56" s="147">
        <v>500000</v>
      </c>
      <c r="F56" s="147"/>
      <c r="G56" s="147"/>
      <c r="H56" s="147"/>
      <c r="I56" s="147"/>
      <c r="J56" s="147"/>
      <c r="K56" s="147"/>
      <c r="L56" s="147"/>
      <c r="M56" s="147"/>
      <c r="N56" s="147">
        <f t="shared" si="0"/>
        <v>500000</v>
      </c>
    </row>
    <row r="57" spans="1:14" x14ac:dyDescent="0.25">
      <c r="A57" s="162">
        <v>3132</v>
      </c>
      <c r="B57" s="147"/>
      <c r="C57" s="147"/>
      <c r="D57" s="147"/>
      <c r="E57" s="147">
        <v>665000</v>
      </c>
      <c r="F57" s="147"/>
      <c r="G57" s="147"/>
      <c r="H57" s="147"/>
      <c r="I57" s="147"/>
      <c r="J57" s="147"/>
      <c r="K57" s="147"/>
      <c r="L57" s="147"/>
      <c r="M57" s="147"/>
      <c r="N57" s="147">
        <f t="shared" si="0"/>
        <v>665000</v>
      </c>
    </row>
    <row r="58" spans="1:14" x14ac:dyDescent="0.25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>
        <f t="shared" si="0"/>
        <v>0</v>
      </c>
    </row>
    <row r="59" spans="1:14" x14ac:dyDescent="0.25">
      <c r="A59" s="147" t="s">
        <v>275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>
        <f t="shared" si="0"/>
        <v>0</v>
      </c>
    </row>
    <row r="60" spans="1:14" x14ac:dyDescent="0.25">
      <c r="A60" s="147">
        <v>208400</v>
      </c>
      <c r="B60" s="147"/>
      <c r="C60" s="147"/>
      <c r="D60" s="147">
        <v>150000</v>
      </c>
      <c r="E60" s="147"/>
      <c r="F60" s="147"/>
      <c r="G60" s="147"/>
      <c r="H60" s="147"/>
      <c r="I60" s="147"/>
      <c r="J60" s="147"/>
      <c r="K60" s="147"/>
      <c r="L60" s="147"/>
      <c r="M60" s="147"/>
      <c r="N60" s="147">
        <f t="shared" si="0"/>
        <v>150000</v>
      </c>
    </row>
    <row r="61" spans="1:14" x14ac:dyDescent="0.25">
      <c r="A61" s="147">
        <v>3110</v>
      </c>
      <c r="B61" s="147"/>
      <c r="C61" s="147"/>
      <c r="D61" s="147">
        <v>150000</v>
      </c>
      <c r="E61" s="147"/>
      <c r="F61" s="147"/>
      <c r="G61" s="147"/>
      <c r="H61" s="147"/>
      <c r="I61" s="147"/>
      <c r="J61" s="147"/>
      <c r="K61" s="147"/>
      <c r="L61" s="147"/>
      <c r="M61" s="147"/>
      <c r="N61" s="147">
        <f t="shared" si="0"/>
        <v>150000</v>
      </c>
    </row>
    <row r="62" spans="1:14" x14ac:dyDescent="0.25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>
        <f t="shared" si="0"/>
        <v>0</v>
      </c>
    </row>
    <row r="63" spans="1:14" x14ac:dyDescent="0.25">
      <c r="A63" s="147" t="s">
        <v>276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>
        <f t="shared" si="0"/>
        <v>0</v>
      </c>
    </row>
    <row r="64" spans="1:14" x14ac:dyDescent="0.25">
      <c r="A64" s="147">
        <v>208400</v>
      </c>
      <c r="B64" s="147"/>
      <c r="C64" s="147"/>
      <c r="D64" s="147">
        <v>23800</v>
      </c>
      <c r="E64" s="147">
        <v>554900</v>
      </c>
      <c r="F64" s="147"/>
      <c r="G64" s="147"/>
      <c r="H64" s="147"/>
      <c r="I64" s="147"/>
      <c r="J64" s="147"/>
      <c r="K64" s="147"/>
      <c r="L64" s="147"/>
      <c r="M64" s="147"/>
      <c r="N64" s="147">
        <f t="shared" si="0"/>
        <v>578700</v>
      </c>
    </row>
    <row r="65" spans="1:14" x14ac:dyDescent="0.25">
      <c r="A65" s="147">
        <v>3132</v>
      </c>
      <c r="B65" s="147"/>
      <c r="C65" s="147"/>
      <c r="D65" s="147">
        <v>23800</v>
      </c>
      <c r="E65" s="147">
        <v>554900</v>
      </c>
      <c r="F65" s="147"/>
      <c r="G65" s="147"/>
      <c r="H65" s="147"/>
      <c r="I65" s="147"/>
      <c r="J65" s="147"/>
      <c r="K65" s="147"/>
      <c r="L65" s="147"/>
      <c r="M65" s="147"/>
      <c r="N65" s="147">
        <f t="shared" si="0"/>
        <v>578700</v>
      </c>
    </row>
    <row r="67" spans="1:14" x14ac:dyDescent="0.25">
      <c r="A67" t="s">
        <v>277</v>
      </c>
    </row>
    <row r="68" spans="1:14" x14ac:dyDescent="0.25">
      <c r="A68">
        <v>41053900</v>
      </c>
      <c r="D68">
        <v>200000</v>
      </c>
    </row>
    <row r="69" spans="1:14" x14ac:dyDescent="0.25">
      <c r="A69">
        <v>3131</v>
      </c>
      <c r="D69">
        <v>200000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3" zoomScale="115" zoomScaleNormal="115" workbookViewId="0">
      <selection activeCell="H97" sqref="H97"/>
    </sheetView>
  </sheetViews>
  <sheetFormatPr defaultRowHeight="15" x14ac:dyDescent="0.25"/>
  <cols>
    <col min="1" max="1" width="10.42578125" customWidth="1"/>
    <col min="2" max="2" width="46.42578125" customWidth="1"/>
    <col min="3" max="3" width="11.140625" customWidth="1"/>
    <col min="4" max="4" width="10.140625" customWidth="1"/>
    <col min="5" max="5" width="10.85546875" customWidth="1"/>
    <col min="6" max="6" width="8.7109375" customWidth="1"/>
  </cols>
  <sheetData>
    <row r="1" spans="1:6" s="98" customFormat="1" ht="3" customHeight="1" x14ac:dyDescent="0.25"/>
    <row r="2" spans="1:6" x14ac:dyDescent="0.25">
      <c r="A2" s="173" t="s">
        <v>278</v>
      </c>
      <c r="B2" s="173"/>
      <c r="C2" s="173"/>
      <c r="D2" s="173"/>
      <c r="E2" s="173"/>
      <c r="F2" s="173"/>
    </row>
    <row r="3" spans="1:6" x14ac:dyDescent="0.25">
      <c r="A3" s="173" t="s">
        <v>279</v>
      </c>
      <c r="B3" s="173"/>
      <c r="C3" s="173"/>
      <c r="D3" s="173"/>
      <c r="E3" s="173"/>
      <c r="F3" s="173"/>
    </row>
    <row r="4" spans="1:6" s="142" customFormat="1" ht="33.75" customHeight="1" x14ac:dyDescent="0.25">
      <c r="A4" s="214" t="s">
        <v>309</v>
      </c>
      <c r="B4" s="214"/>
      <c r="C4" s="214"/>
      <c r="D4" s="214"/>
      <c r="E4" s="214"/>
      <c r="F4" s="214"/>
    </row>
    <row r="5" spans="1:6" x14ac:dyDescent="0.25">
      <c r="E5" s="171" t="s">
        <v>34</v>
      </c>
      <c r="F5" s="171"/>
    </row>
    <row r="6" spans="1:6" s="99" customFormat="1" ht="12.75" customHeight="1" x14ac:dyDescent="0.2">
      <c r="A6" s="176" t="s">
        <v>1</v>
      </c>
      <c r="B6" s="176" t="s">
        <v>171</v>
      </c>
      <c r="C6" s="176" t="s">
        <v>7</v>
      </c>
      <c r="D6" s="176" t="s">
        <v>2</v>
      </c>
      <c r="E6" s="178" t="s">
        <v>3</v>
      </c>
      <c r="F6" s="179"/>
    </row>
    <row r="7" spans="1:6" s="99" customFormat="1" ht="38.25" x14ac:dyDescent="0.2">
      <c r="A7" s="177"/>
      <c r="B7" s="177"/>
      <c r="C7" s="177"/>
      <c r="D7" s="177"/>
      <c r="E7" s="100" t="s">
        <v>7</v>
      </c>
      <c r="F7" s="100" t="s">
        <v>172</v>
      </c>
    </row>
    <row r="8" spans="1:6" x14ac:dyDescent="0.25">
      <c r="A8" s="100">
        <v>1</v>
      </c>
      <c r="B8" s="100">
        <v>2</v>
      </c>
      <c r="C8" s="100">
        <v>3</v>
      </c>
      <c r="D8" s="100">
        <v>4</v>
      </c>
      <c r="E8" s="100">
        <v>5</v>
      </c>
      <c r="F8" s="100">
        <v>6</v>
      </c>
    </row>
    <row r="9" spans="1:6" s="103" customFormat="1" x14ac:dyDescent="0.25">
      <c r="A9" s="101">
        <v>10000000</v>
      </c>
      <c r="B9" s="102" t="s">
        <v>173</v>
      </c>
      <c r="C9" s="10">
        <f t="shared" ref="C9:C10" si="0">SUM(D9:E9)</f>
        <v>1467</v>
      </c>
      <c r="D9" s="10">
        <f>D10+D12+D16+D22+D28+D46</f>
        <v>1467</v>
      </c>
      <c r="E9" s="10">
        <f t="shared" ref="E9:F9" si="1">E10+E12+E16+E22+E28+E46</f>
        <v>0</v>
      </c>
      <c r="F9" s="10">
        <f t="shared" si="1"/>
        <v>0</v>
      </c>
    </row>
    <row r="10" spans="1:6" ht="15.75" hidden="1" customHeight="1" x14ac:dyDescent="0.3">
      <c r="A10" s="104">
        <v>11020000</v>
      </c>
      <c r="B10" s="105" t="s">
        <v>174</v>
      </c>
      <c r="C10" s="12">
        <f t="shared" si="0"/>
        <v>0</v>
      </c>
      <c r="D10" s="37">
        <f>D11</f>
        <v>0</v>
      </c>
      <c r="E10" s="37">
        <f t="shared" ref="E10:F10" si="2">E11</f>
        <v>0</v>
      </c>
      <c r="F10" s="37">
        <f t="shared" si="2"/>
        <v>0</v>
      </c>
    </row>
    <row r="11" spans="1:6" ht="25.5" hidden="1" x14ac:dyDescent="0.25">
      <c r="A11" s="106">
        <v>11020200</v>
      </c>
      <c r="B11" s="106" t="s">
        <v>175</v>
      </c>
      <c r="C11" s="12">
        <f>SUM(D11:E11)</f>
        <v>0</v>
      </c>
      <c r="D11" s="12"/>
      <c r="E11" s="12"/>
      <c r="F11" s="12"/>
    </row>
    <row r="12" spans="1:6" s="103" customFormat="1" hidden="1" x14ac:dyDescent="0.25">
      <c r="A12" s="107">
        <v>12000000</v>
      </c>
      <c r="B12" s="108" t="s">
        <v>176</v>
      </c>
      <c r="C12" s="10">
        <f t="shared" ref="C12:C80" si="3">SUM(D12:E12)</f>
        <v>0</v>
      </c>
      <c r="D12" s="10">
        <f>D13</f>
        <v>0</v>
      </c>
      <c r="E12" s="10">
        <f t="shared" ref="E12:F12" si="4">E13</f>
        <v>0</v>
      </c>
      <c r="F12" s="10">
        <f t="shared" si="4"/>
        <v>0</v>
      </c>
    </row>
    <row r="13" spans="1:6" s="103" customFormat="1" ht="24.75" hidden="1" customHeight="1" x14ac:dyDescent="0.25">
      <c r="A13" s="109">
        <v>12020000</v>
      </c>
      <c r="B13" s="110" t="s">
        <v>177</v>
      </c>
      <c r="C13" s="10">
        <f t="shared" si="3"/>
        <v>0</v>
      </c>
      <c r="D13" s="10">
        <f>SUM(D14:D15)</f>
        <v>0</v>
      </c>
      <c r="E13" s="10">
        <f t="shared" ref="E13:F13" si="5">SUM(E14:E15)</f>
        <v>0</v>
      </c>
      <c r="F13" s="10">
        <f t="shared" si="5"/>
        <v>0</v>
      </c>
    </row>
    <row r="14" spans="1:6" ht="32.25" hidden="1" customHeight="1" x14ac:dyDescent="0.25">
      <c r="A14" s="8">
        <v>12020100</v>
      </c>
      <c r="B14" s="111" t="s">
        <v>178</v>
      </c>
      <c r="C14" s="12">
        <f t="shared" si="3"/>
        <v>0</v>
      </c>
      <c r="D14" s="12">
        <f>'[1]Доходи рік'!$C23/1000</f>
        <v>0</v>
      </c>
      <c r="E14" s="12"/>
      <c r="F14" s="12"/>
    </row>
    <row r="15" spans="1:6" ht="25.5" hidden="1" x14ac:dyDescent="0.25">
      <c r="A15" s="8">
        <v>12020200</v>
      </c>
      <c r="B15" s="111" t="s">
        <v>179</v>
      </c>
      <c r="C15" s="12">
        <f t="shared" si="3"/>
        <v>0</v>
      </c>
      <c r="D15" s="12">
        <f>'[1]Доходи рік'!$C24/1000</f>
        <v>0</v>
      </c>
      <c r="E15" s="12"/>
      <c r="F15" s="12"/>
    </row>
    <row r="16" spans="1:6" s="103" customFormat="1" ht="27" hidden="1" x14ac:dyDescent="0.3">
      <c r="A16" s="104">
        <v>13000000</v>
      </c>
      <c r="B16" s="105" t="s">
        <v>180</v>
      </c>
      <c r="C16" s="10">
        <f t="shared" si="3"/>
        <v>0</v>
      </c>
      <c r="D16" s="10">
        <f>D17</f>
        <v>0</v>
      </c>
      <c r="E16" s="10">
        <f t="shared" ref="E16:F16" si="6">E17</f>
        <v>0</v>
      </c>
      <c r="F16" s="10">
        <f t="shared" si="6"/>
        <v>0</v>
      </c>
    </row>
    <row r="17" spans="1:6" hidden="1" x14ac:dyDescent="0.25">
      <c r="A17" s="112">
        <v>13010000</v>
      </c>
      <c r="B17" s="113" t="s">
        <v>181</v>
      </c>
      <c r="C17" s="12">
        <f t="shared" si="3"/>
        <v>0</v>
      </c>
      <c r="D17" s="12">
        <f>SUM(D18:D21)</f>
        <v>0</v>
      </c>
      <c r="E17" s="12">
        <f t="shared" ref="E17:F17" si="7">SUM(E18:E21)</f>
        <v>0</v>
      </c>
      <c r="F17" s="12">
        <f t="shared" si="7"/>
        <v>0</v>
      </c>
    </row>
    <row r="18" spans="1:6" ht="51" hidden="1" x14ac:dyDescent="0.25">
      <c r="A18" s="112">
        <v>13010200</v>
      </c>
      <c r="B18" s="113" t="s">
        <v>182</v>
      </c>
      <c r="C18" s="12">
        <f t="shared" si="3"/>
        <v>0</v>
      </c>
      <c r="D18" s="12">
        <f>'[1]Доходи рік'!$C27/1000</f>
        <v>0</v>
      </c>
      <c r="E18" s="12"/>
      <c r="F18" s="12"/>
    </row>
    <row r="19" spans="1:6" ht="25.5" hidden="1" customHeight="1" x14ac:dyDescent="0.25">
      <c r="A19" s="112">
        <v>13020200</v>
      </c>
      <c r="B19" s="113" t="s">
        <v>183</v>
      </c>
      <c r="C19" s="12">
        <f t="shared" si="3"/>
        <v>0</v>
      </c>
      <c r="D19" s="12">
        <f>'[1]Доходи рік'!$C28/1000</f>
        <v>0</v>
      </c>
      <c r="E19" s="12"/>
      <c r="F19" s="12"/>
    </row>
    <row r="20" spans="1:6" ht="25.5" hidden="1" x14ac:dyDescent="0.25">
      <c r="A20" s="112">
        <v>13030200</v>
      </c>
      <c r="B20" s="113" t="s">
        <v>184</v>
      </c>
      <c r="C20" s="12">
        <f t="shared" si="3"/>
        <v>0</v>
      </c>
      <c r="D20" s="12">
        <f>'[1]Доходи рік'!$C29/1000</f>
        <v>0</v>
      </c>
      <c r="E20" s="12"/>
      <c r="F20" s="12"/>
    </row>
    <row r="21" spans="1:6" ht="25.5" hidden="1" x14ac:dyDescent="0.25">
      <c r="A21" s="112">
        <v>13030600</v>
      </c>
      <c r="B21" s="113" t="s">
        <v>185</v>
      </c>
      <c r="C21" s="12">
        <f t="shared" si="3"/>
        <v>0</v>
      </c>
      <c r="D21" s="12">
        <f>'[1]Доходи рік'!$C30/1000</f>
        <v>0</v>
      </c>
      <c r="E21" s="12"/>
      <c r="F21" s="12"/>
    </row>
    <row r="22" spans="1:6" s="103" customFormat="1" x14ac:dyDescent="0.25">
      <c r="A22" s="114">
        <v>14000000</v>
      </c>
      <c r="B22" s="108" t="s">
        <v>186</v>
      </c>
      <c r="C22" s="10">
        <f t="shared" si="3"/>
        <v>31</v>
      </c>
      <c r="D22" s="10">
        <f>D27+D23+D25</f>
        <v>31</v>
      </c>
      <c r="E22" s="10">
        <f t="shared" ref="E22:F22" si="8">E27+E23+E25</f>
        <v>0</v>
      </c>
      <c r="F22" s="10">
        <f t="shared" si="8"/>
        <v>0</v>
      </c>
    </row>
    <row r="23" spans="1:6" s="116" customFormat="1" ht="27" x14ac:dyDescent="0.25">
      <c r="A23" s="115">
        <v>14020000</v>
      </c>
      <c r="B23" s="115" t="s">
        <v>187</v>
      </c>
      <c r="C23" s="37">
        <f t="shared" si="3"/>
        <v>-11</v>
      </c>
      <c r="D23" s="37">
        <f>D24</f>
        <v>-11</v>
      </c>
      <c r="E23" s="37">
        <f t="shared" ref="E23:F23" si="9">E24</f>
        <v>0</v>
      </c>
      <c r="F23" s="37">
        <f t="shared" si="9"/>
        <v>0</v>
      </c>
    </row>
    <row r="24" spans="1:6" s="103" customFormat="1" x14ac:dyDescent="0.25">
      <c r="A24" s="106">
        <v>14021900</v>
      </c>
      <c r="B24" s="106" t="s">
        <v>188</v>
      </c>
      <c r="C24" s="12">
        <f t="shared" si="3"/>
        <v>-11</v>
      </c>
      <c r="D24" s="12">
        <v>-11</v>
      </c>
      <c r="E24" s="12"/>
      <c r="F24" s="12"/>
    </row>
    <row r="25" spans="1:6" s="116" customFormat="1" ht="27" hidden="1" x14ac:dyDescent="0.25">
      <c r="A25" s="115">
        <v>14030000</v>
      </c>
      <c r="B25" s="115" t="s">
        <v>189</v>
      </c>
      <c r="C25" s="37">
        <f t="shared" si="3"/>
        <v>0</v>
      </c>
      <c r="D25" s="37">
        <f>D26</f>
        <v>0</v>
      </c>
      <c r="E25" s="37">
        <f t="shared" ref="E25:F25" si="10">E26</f>
        <v>0</v>
      </c>
      <c r="F25" s="37">
        <f t="shared" si="10"/>
        <v>0</v>
      </c>
    </row>
    <row r="26" spans="1:6" s="103" customFormat="1" hidden="1" x14ac:dyDescent="0.25">
      <c r="A26" s="106">
        <v>14031900</v>
      </c>
      <c r="B26" s="106" t="s">
        <v>188</v>
      </c>
      <c r="C26" s="12">
        <f t="shared" si="3"/>
        <v>0</v>
      </c>
      <c r="D26" s="12"/>
      <c r="E26" s="12"/>
      <c r="F26" s="12"/>
    </row>
    <row r="27" spans="1:6" s="119" customFormat="1" ht="27" x14ac:dyDescent="0.25">
      <c r="A27" s="117">
        <v>14040000</v>
      </c>
      <c r="B27" s="118" t="s">
        <v>190</v>
      </c>
      <c r="C27" s="37">
        <f t="shared" si="3"/>
        <v>42</v>
      </c>
      <c r="D27" s="37">
        <v>42</v>
      </c>
      <c r="E27" s="37"/>
      <c r="F27" s="37"/>
    </row>
    <row r="28" spans="1:6" s="103" customFormat="1" ht="17.25" customHeight="1" x14ac:dyDescent="0.25">
      <c r="A28" s="18">
        <v>18000000</v>
      </c>
      <c r="B28" s="108" t="s">
        <v>191</v>
      </c>
      <c r="C28" s="10">
        <f t="shared" si="3"/>
        <v>1436</v>
      </c>
      <c r="D28" s="10">
        <f>D29+D40+D42</f>
        <v>1436</v>
      </c>
      <c r="E28" s="10">
        <f t="shared" ref="E28:F28" si="11">E29+E40+E42</f>
        <v>0</v>
      </c>
      <c r="F28" s="10">
        <f t="shared" si="11"/>
        <v>0</v>
      </c>
    </row>
    <row r="29" spans="1:6" x14ac:dyDescent="0.25">
      <c r="A29" s="8">
        <v>18010000</v>
      </c>
      <c r="B29" s="111" t="s">
        <v>192</v>
      </c>
      <c r="C29" s="12">
        <f t="shared" si="3"/>
        <v>1331</v>
      </c>
      <c r="D29" s="12">
        <f>SUM(D30:D39)</f>
        <v>1331</v>
      </c>
      <c r="E29" s="12">
        <f t="shared" ref="E29:F29" si="12">SUM(E30:E39)</f>
        <v>0</v>
      </c>
      <c r="F29" s="12">
        <f t="shared" si="12"/>
        <v>0</v>
      </c>
    </row>
    <row r="30" spans="1:6" ht="38.25" hidden="1" x14ac:dyDescent="0.25">
      <c r="A30" s="8">
        <v>18010100</v>
      </c>
      <c r="B30" s="111" t="s">
        <v>193</v>
      </c>
      <c r="C30" s="12">
        <f t="shared" si="3"/>
        <v>0</v>
      </c>
      <c r="D30" s="12"/>
      <c r="E30" s="12"/>
      <c r="F30" s="12"/>
    </row>
    <row r="31" spans="1:6" ht="39" hidden="1" customHeight="1" x14ac:dyDescent="0.25">
      <c r="A31" s="8">
        <v>18010200</v>
      </c>
      <c r="B31" s="111" t="s">
        <v>194</v>
      </c>
      <c r="C31" s="12">
        <f t="shared" si="3"/>
        <v>0</v>
      </c>
      <c r="D31" s="12"/>
      <c r="E31" s="12"/>
      <c r="F31" s="12"/>
    </row>
    <row r="32" spans="1:6" ht="38.25" hidden="1" x14ac:dyDescent="0.25">
      <c r="A32" s="8">
        <v>18010300</v>
      </c>
      <c r="B32" s="111" t="s">
        <v>195</v>
      </c>
      <c r="C32" s="12">
        <f t="shared" si="3"/>
        <v>0</v>
      </c>
      <c r="D32" s="12"/>
      <c r="E32" s="12"/>
      <c r="F32" s="12"/>
    </row>
    <row r="33" spans="1:6" ht="38.25" x14ac:dyDescent="0.25">
      <c r="A33" s="120">
        <v>18010400</v>
      </c>
      <c r="B33" s="111" t="s">
        <v>196</v>
      </c>
      <c r="C33" s="12">
        <f t="shared" si="3"/>
        <v>5</v>
      </c>
      <c r="D33" s="12">
        <v>5</v>
      </c>
      <c r="E33" s="12"/>
      <c r="F33" s="12"/>
    </row>
    <row r="34" spans="1:6" x14ac:dyDescent="0.25">
      <c r="A34" s="120">
        <v>18010500</v>
      </c>
      <c r="B34" s="111" t="s">
        <v>197</v>
      </c>
      <c r="C34" s="12">
        <f t="shared" si="3"/>
        <v>760</v>
      </c>
      <c r="D34" s="12">
        <v>760</v>
      </c>
      <c r="E34" s="12"/>
      <c r="F34" s="12"/>
    </row>
    <row r="35" spans="1:6" x14ac:dyDescent="0.25">
      <c r="A35" s="120">
        <v>18010600</v>
      </c>
      <c r="B35" s="111" t="s">
        <v>198</v>
      </c>
      <c r="C35" s="12">
        <f t="shared" si="3"/>
        <v>303.10000000000002</v>
      </c>
      <c r="D35" s="12">
        <v>303.10000000000002</v>
      </c>
      <c r="E35" s="12"/>
      <c r="F35" s="12"/>
    </row>
    <row r="36" spans="1:6" x14ac:dyDescent="0.25">
      <c r="A36" s="120">
        <v>18010700</v>
      </c>
      <c r="B36" s="111" t="s">
        <v>199</v>
      </c>
      <c r="C36" s="12">
        <f t="shared" si="3"/>
        <v>183.9</v>
      </c>
      <c r="D36" s="12">
        <v>183.9</v>
      </c>
      <c r="E36" s="12"/>
      <c r="F36" s="12"/>
    </row>
    <row r="37" spans="1:6" ht="15.75" customHeight="1" x14ac:dyDescent="0.25">
      <c r="A37" s="120">
        <v>18010900</v>
      </c>
      <c r="B37" s="120" t="s">
        <v>200</v>
      </c>
      <c r="C37" s="12">
        <f t="shared" si="3"/>
        <v>79</v>
      </c>
      <c r="D37" s="12">
        <v>79</v>
      </c>
      <c r="E37" s="12"/>
      <c r="F37" s="12"/>
    </row>
    <row r="38" spans="1:6" s="123" customFormat="1" ht="12.75" hidden="1" customHeight="1" x14ac:dyDescent="0.15">
      <c r="A38" s="121">
        <v>18011000</v>
      </c>
      <c r="B38" s="111" t="s">
        <v>201</v>
      </c>
      <c r="C38" s="12">
        <f t="shared" si="3"/>
        <v>0</v>
      </c>
      <c r="D38" s="12"/>
      <c r="E38" s="122"/>
      <c r="F38" s="122"/>
    </row>
    <row r="39" spans="1:6" s="123" customFormat="1" ht="15.75" hidden="1" customHeight="1" x14ac:dyDescent="0.15">
      <c r="A39" s="121">
        <v>18011100</v>
      </c>
      <c r="B39" s="111" t="s">
        <v>202</v>
      </c>
      <c r="C39" s="12">
        <f t="shared" si="3"/>
        <v>0</v>
      </c>
      <c r="D39" s="12"/>
      <c r="E39" s="124"/>
      <c r="F39" s="122"/>
    </row>
    <row r="40" spans="1:6" s="103" customFormat="1" hidden="1" x14ac:dyDescent="0.25">
      <c r="A40" s="125">
        <v>18030000</v>
      </c>
      <c r="B40" s="110" t="s">
        <v>203</v>
      </c>
      <c r="C40" s="10">
        <f t="shared" si="3"/>
        <v>0</v>
      </c>
      <c r="D40" s="126">
        <f>D41</f>
        <v>0</v>
      </c>
      <c r="E40" s="126">
        <f t="shared" ref="E40:F40" si="13">E41</f>
        <v>0</v>
      </c>
      <c r="F40" s="126">
        <f t="shared" si="13"/>
        <v>0</v>
      </c>
    </row>
    <row r="41" spans="1:6" hidden="1" x14ac:dyDescent="0.25">
      <c r="A41" s="121">
        <v>18030100</v>
      </c>
      <c r="B41" s="121" t="s">
        <v>204</v>
      </c>
      <c r="C41" s="12">
        <f t="shared" si="3"/>
        <v>0</v>
      </c>
      <c r="D41" s="12"/>
      <c r="E41" s="12"/>
      <c r="F41" s="12"/>
    </row>
    <row r="42" spans="1:6" s="103" customFormat="1" x14ac:dyDescent="0.25">
      <c r="A42" s="19">
        <v>18050000</v>
      </c>
      <c r="B42" s="19" t="s">
        <v>205</v>
      </c>
      <c r="C42" s="10">
        <f t="shared" si="3"/>
        <v>105</v>
      </c>
      <c r="D42" s="10">
        <f>SUM(D43:D45)</f>
        <v>105</v>
      </c>
      <c r="E42" s="10">
        <f t="shared" ref="E42:F42" si="14">SUM(E43:E45)</f>
        <v>0</v>
      </c>
      <c r="F42" s="10">
        <f t="shared" si="14"/>
        <v>0</v>
      </c>
    </row>
    <row r="43" spans="1:6" x14ac:dyDescent="0.25">
      <c r="A43" s="8">
        <v>18050300</v>
      </c>
      <c r="B43" s="8" t="s">
        <v>206</v>
      </c>
      <c r="C43" s="12">
        <f t="shared" si="3"/>
        <v>45</v>
      </c>
      <c r="D43" s="12">
        <v>45</v>
      </c>
      <c r="E43" s="12"/>
      <c r="F43" s="12"/>
    </row>
    <row r="44" spans="1:6" x14ac:dyDescent="0.25">
      <c r="A44" s="8">
        <v>18050400</v>
      </c>
      <c r="B44" s="8" t="s">
        <v>207</v>
      </c>
      <c r="C44" s="12">
        <f t="shared" si="3"/>
        <v>-2</v>
      </c>
      <c r="D44" s="12">
        <v>-2</v>
      </c>
      <c r="E44" s="12"/>
      <c r="F44" s="12"/>
    </row>
    <row r="45" spans="1:6" ht="51.75" customHeight="1" x14ac:dyDescent="0.25">
      <c r="A45" s="8">
        <v>18050500</v>
      </c>
      <c r="B45" s="111" t="s">
        <v>208</v>
      </c>
      <c r="C45" s="12">
        <f t="shared" si="3"/>
        <v>62</v>
      </c>
      <c r="D45" s="12">
        <v>62</v>
      </c>
      <c r="E45" s="12"/>
      <c r="F45" s="12"/>
    </row>
    <row r="46" spans="1:6" s="103" customFormat="1" hidden="1" x14ac:dyDescent="0.25">
      <c r="A46" s="18">
        <v>19000000</v>
      </c>
      <c r="B46" s="18" t="s">
        <v>209</v>
      </c>
      <c r="C46" s="10">
        <f t="shared" si="3"/>
        <v>0</v>
      </c>
      <c r="D46" s="10">
        <f>D47</f>
        <v>0</v>
      </c>
      <c r="E46" s="10">
        <f t="shared" ref="E46:F46" si="15">E47</f>
        <v>0</v>
      </c>
      <c r="F46" s="10">
        <f t="shared" si="15"/>
        <v>0</v>
      </c>
    </row>
    <row r="47" spans="1:6" s="103" customFormat="1" hidden="1" x14ac:dyDescent="0.25">
      <c r="A47" s="19">
        <v>19010000</v>
      </c>
      <c r="B47" s="19" t="s">
        <v>210</v>
      </c>
      <c r="C47" s="10">
        <f t="shared" si="3"/>
        <v>0</v>
      </c>
      <c r="D47" s="10">
        <f>SUM(D48:D50)</f>
        <v>0</v>
      </c>
      <c r="E47" s="10">
        <f t="shared" ref="E47:F47" si="16">SUM(E48:E50)</f>
        <v>0</v>
      </c>
      <c r="F47" s="10">
        <f t="shared" si="16"/>
        <v>0</v>
      </c>
    </row>
    <row r="48" spans="1:6" ht="39" hidden="1" customHeight="1" x14ac:dyDescent="0.25">
      <c r="A48" s="8">
        <v>19010100</v>
      </c>
      <c r="B48" s="8" t="s">
        <v>211</v>
      </c>
      <c r="C48" s="12">
        <f t="shared" si="3"/>
        <v>0</v>
      </c>
      <c r="D48" s="12"/>
      <c r="E48" s="12"/>
      <c r="F48" s="12"/>
    </row>
    <row r="49" spans="1:6" ht="27.75" hidden="1" customHeight="1" x14ac:dyDescent="0.25">
      <c r="A49" s="8">
        <v>19010200</v>
      </c>
      <c r="B49" s="8" t="s">
        <v>212</v>
      </c>
      <c r="C49" s="12">
        <f t="shared" si="3"/>
        <v>0</v>
      </c>
      <c r="D49" s="12"/>
      <c r="E49" s="12"/>
      <c r="F49" s="12"/>
    </row>
    <row r="50" spans="1:6" ht="41.25" hidden="1" customHeight="1" x14ac:dyDescent="0.25">
      <c r="A50" s="8">
        <v>19010300</v>
      </c>
      <c r="B50" s="8" t="s">
        <v>213</v>
      </c>
      <c r="C50" s="12">
        <f t="shared" si="3"/>
        <v>0</v>
      </c>
      <c r="D50" s="12"/>
      <c r="E50" s="12"/>
      <c r="F50" s="12"/>
    </row>
    <row r="51" spans="1:6" s="103" customFormat="1" ht="18" customHeight="1" x14ac:dyDescent="0.25">
      <c r="A51" s="127">
        <v>20000000</v>
      </c>
      <c r="B51" s="128" t="s">
        <v>214</v>
      </c>
      <c r="C51" s="10">
        <f t="shared" si="3"/>
        <v>161.47954999999999</v>
      </c>
      <c r="D51" s="10">
        <f>D52+D63+D66+D69+D58</f>
        <v>24.7</v>
      </c>
      <c r="E51" s="10">
        <f>E52+E63+E66+E69</f>
        <v>136.77955</v>
      </c>
      <c r="F51" s="10">
        <f>F52+F63+F66+F69</f>
        <v>0</v>
      </c>
    </row>
    <row r="52" spans="1:6" s="103" customFormat="1" ht="15.75" customHeight="1" x14ac:dyDescent="0.25">
      <c r="A52" s="129">
        <v>21000000</v>
      </c>
      <c r="B52" s="130" t="s">
        <v>215</v>
      </c>
      <c r="C52" s="10">
        <f t="shared" si="3"/>
        <v>7.7</v>
      </c>
      <c r="D52" s="10">
        <f>D53+D55</f>
        <v>7.7</v>
      </c>
      <c r="E52" s="10">
        <f t="shared" ref="E52:F52" si="17">E53+E55</f>
        <v>0</v>
      </c>
      <c r="F52" s="10">
        <f t="shared" si="17"/>
        <v>0</v>
      </c>
    </row>
    <row r="53" spans="1:6" s="103" customFormat="1" ht="60.75" hidden="1" customHeight="1" x14ac:dyDescent="0.25">
      <c r="A53" s="129">
        <v>21010000</v>
      </c>
      <c r="B53" s="158" t="s">
        <v>216</v>
      </c>
      <c r="C53" s="10">
        <f t="shared" si="3"/>
        <v>0</v>
      </c>
      <c r="D53" s="10">
        <f>D54</f>
        <v>0</v>
      </c>
      <c r="E53" s="10">
        <f t="shared" ref="E53:F53" si="18">E54</f>
        <v>0</v>
      </c>
      <c r="F53" s="10">
        <f t="shared" si="18"/>
        <v>0</v>
      </c>
    </row>
    <row r="54" spans="1:6" ht="38.25" hidden="1" x14ac:dyDescent="0.25">
      <c r="A54" s="131">
        <v>21010300</v>
      </c>
      <c r="B54" s="132" t="s">
        <v>217</v>
      </c>
      <c r="C54" s="12">
        <f t="shared" si="3"/>
        <v>0</v>
      </c>
      <c r="D54" s="12"/>
      <c r="E54" s="12"/>
      <c r="F54" s="12"/>
    </row>
    <row r="55" spans="1:6" x14ac:dyDescent="0.25">
      <c r="A55" s="133">
        <v>21080000</v>
      </c>
      <c r="B55" s="134" t="s">
        <v>218</v>
      </c>
      <c r="C55" s="12">
        <f t="shared" si="3"/>
        <v>7.7</v>
      </c>
      <c r="D55" s="12">
        <f>SUM(D56:D57)</f>
        <v>7.7</v>
      </c>
      <c r="E55" s="12"/>
      <c r="F55" s="12"/>
    </row>
    <row r="56" spans="1:6" s="103" customFormat="1" hidden="1" x14ac:dyDescent="0.25">
      <c r="A56" s="135">
        <v>21081100</v>
      </c>
      <c r="B56" s="135" t="s">
        <v>219</v>
      </c>
      <c r="C56" s="12">
        <f t="shared" si="3"/>
        <v>0</v>
      </c>
      <c r="D56" s="12"/>
      <c r="E56" s="12"/>
      <c r="F56" s="12"/>
    </row>
    <row r="57" spans="1:6" s="103" customFormat="1" ht="39" customHeight="1" x14ac:dyDescent="0.25">
      <c r="A57" s="135">
        <v>21081500</v>
      </c>
      <c r="B57" s="146" t="s">
        <v>248</v>
      </c>
      <c r="C57" s="12">
        <f t="shared" si="3"/>
        <v>7.7</v>
      </c>
      <c r="D57" s="11">
        <v>7.7</v>
      </c>
      <c r="E57" s="10"/>
      <c r="F57" s="10"/>
    </row>
    <row r="58" spans="1:6" s="103" customFormat="1" x14ac:dyDescent="0.25">
      <c r="A58" s="136">
        <v>22010000</v>
      </c>
      <c r="B58" s="136" t="s">
        <v>220</v>
      </c>
      <c r="C58" s="11">
        <f>SUM(C59:C62)</f>
        <v>17</v>
      </c>
      <c r="D58" s="11">
        <f>SUM(D59:D62)</f>
        <v>17</v>
      </c>
      <c r="E58" s="10"/>
      <c r="F58" s="10"/>
    </row>
    <row r="59" spans="1:6" s="142" customFormat="1" ht="38.25" hidden="1" x14ac:dyDescent="0.25">
      <c r="A59" s="135">
        <v>22010300</v>
      </c>
      <c r="B59" s="146" t="s">
        <v>272</v>
      </c>
      <c r="C59" s="11">
        <f t="shared" si="3"/>
        <v>0</v>
      </c>
      <c r="D59" s="37"/>
      <c r="E59" s="12"/>
      <c r="F59" s="12"/>
    </row>
    <row r="60" spans="1:6" s="103" customFormat="1" x14ac:dyDescent="0.25">
      <c r="A60" s="135">
        <v>22012500</v>
      </c>
      <c r="B60" s="135" t="s">
        <v>221</v>
      </c>
      <c r="C60" s="11">
        <f t="shared" si="3"/>
        <v>25.2</v>
      </c>
      <c r="D60" s="12">
        <v>25.2</v>
      </c>
      <c r="E60" s="10"/>
      <c r="F60" s="10"/>
    </row>
    <row r="61" spans="1:6" s="103" customFormat="1" ht="25.5" x14ac:dyDescent="0.25">
      <c r="A61" s="135">
        <v>22012600</v>
      </c>
      <c r="B61" s="135" t="s">
        <v>222</v>
      </c>
      <c r="C61" s="11">
        <f t="shared" si="3"/>
        <v>-3</v>
      </c>
      <c r="D61" s="11">
        <v>-3</v>
      </c>
      <c r="E61" s="10"/>
      <c r="F61" s="10"/>
    </row>
    <row r="62" spans="1:6" s="103" customFormat="1" ht="76.5" customHeight="1" x14ac:dyDescent="0.25">
      <c r="A62" s="135">
        <v>22012900</v>
      </c>
      <c r="B62" s="135" t="s">
        <v>223</v>
      </c>
      <c r="C62" s="11">
        <f t="shared" si="3"/>
        <v>-5.2</v>
      </c>
      <c r="D62" s="11">
        <v>-5.2</v>
      </c>
      <c r="E62" s="10"/>
      <c r="F62" s="10"/>
    </row>
    <row r="63" spans="1:6" s="103" customFormat="1" ht="12.75" hidden="1" customHeight="1" x14ac:dyDescent="0.25">
      <c r="A63" s="137">
        <v>22090000</v>
      </c>
      <c r="B63" s="137" t="s">
        <v>224</v>
      </c>
      <c r="C63" s="10">
        <f t="shared" si="3"/>
        <v>0</v>
      </c>
      <c r="D63" s="10">
        <f t="shared" ref="D63:F63" si="19">SUM(D64:D65)</f>
        <v>0</v>
      </c>
      <c r="E63" s="10">
        <f t="shared" si="19"/>
        <v>0</v>
      </c>
      <c r="F63" s="10">
        <f t="shared" si="19"/>
        <v>0</v>
      </c>
    </row>
    <row r="64" spans="1:6" ht="38.25" hidden="1" x14ac:dyDescent="0.25">
      <c r="A64" s="138">
        <v>22090100</v>
      </c>
      <c r="B64" s="138" t="s">
        <v>225</v>
      </c>
      <c r="C64" s="12">
        <f t="shared" si="3"/>
        <v>0</v>
      </c>
      <c r="D64" s="12"/>
      <c r="E64" s="12"/>
      <c r="F64" s="12"/>
    </row>
    <row r="65" spans="1:6" ht="39" hidden="1" customHeight="1" x14ac:dyDescent="0.25">
      <c r="A65" s="138">
        <v>22090400</v>
      </c>
      <c r="B65" s="138" t="s">
        <v>226</v>
      </c>
      <c r="C65" s="12">
        <f t="shared" si="3"/>
        <v>0</v>
      </c>
      <c r="D65" s="12"/>
      <c r="E65" s="12"/>
      <c r="F65" s="12"/>
    </row>
    <row r="66" spans="1:6" s="103" customFormat="1" x14ac:dyDescent="0.25">
      <c r="A66" s="137">
        <v>24060000</v>
      </c>
      <c r="B66" s="137" t="s">
        <v>227</v>
      </c>
      <c r="C66" s="10">
        <f t="shared" si="3"/>
        <v>0</v>
      </c>
      <c r="D66" s="10">
        <f t="shared" ref="D66:F66" si="20">D67+D68</f>
        <v>0</v>
      </c>
      <c r="E66" s="10">
        <f t="shared" si="20"/>
        <v>0</v>
      </c>
      <c r="F66" s="10">
        <f t="shared" si="20"/>
        <v>0</v>
      </c>
    </row>
    <row r="67" spans="1:6" s="103" customFormat="1" x14ac:dyDescent="0.25">
      <c r="A67" s="139">
        <v>24060300</v>
      </c>
      <c r="B67" s="139" t="s">
        <v>218</v>
      </c>
      <c r="C67" s="11">
        <f t="shared" si="3"/>
        <v>0</v>
      </c>
      <c r="D67" s="11"/>
      <c r="E67" s="10"/>
      <c r="F67" s="10"/>
    </row>
    <row r="68" spans="1:6" ht="38.25" hidden="1" x14ac:dyDescent="0.25">
      <c r="A68" s="131">
        <v>24062100</v>
      </c>
      <c r="B68" s="8" t="s">
        <v>228</v>
      </c>
      <c r="C68" s="12">
        <f t="shared" si="3"/>
        <v>0</v>
      </c>
      <c r="D68" s="12">
        <f>'[1]Доходи рік'!C66/1000</f>
        <v>0</v>
      </c>
      <c r="E68" s="12">
        <f>'[1]Доходи рік'!D66/1000</f>
        <v>0</v>
      </c>
      <c r="F68" s="12"/>
    </row>
    <row r="69" spans="1:6" s="116" customFormat="1" x14ac:dyDescent="0.25">
      <c r="A69" s="18">
        <v>25000000</v>
      </c>
      <c r="B69" s="18" t="s">
        <v>229</v>
      </c>
      <c r="C69" s="89">
        <f t="shared" si="3"/>
        <v>136.77955</v>
      </c>
      <c r="D69" s="11">
        <f t="shared" ref="D69:F69" si="21">D70+D75</f>
        <v>0</v>
      </c>
      <c r="E69" s="90">
        <f t="shared" si="21"/>
        <v>136.77955</v>
      </c>
      <c r="F69" s="11">
        <f t="shared" si="21"/>
        <v>0</v>
      </c>
    </row>
    <row r="70" spans="1:6" s="103" customFormat="1" ht="27" customHeight="1" x14ac:dyDescent="0.25">
      <c r="A70" s="19">
        <v>25010000</v>
      </c>
      <c r="B70" s="140" t="s">
        <v>230</v>
      </c>
      <c r="C70" s="10">
        <f t="shared" si="3"/>
        <v>0.30100000000000005</v>
      </c>
      <c r="D70" s="10">
        <f t="shared" ref="D70:F70" si="22">SUM(D71:D72)</f>
        <v>0</v>
      </c>
      <c r="E70" s="10">
        <f>SUM(E71:E74)</f>
        <v>0.30100000000000005</v>
      </c>
      <c r="F70" s="10">
        <f t="shared" si="22"/>
        <v>0</v>
      </c>
    </row>
    <row r="71" spans="1:6" ht="25.5" hidden="1" x14ac:dyDescent="0.25">
      <c r="A71" s="8">
        <v>25010100</v>
      </c>
      <c r="B71" s="141" t="s">
        <v>231</v>
      </c>
      <c r="C71" s="12">
        <f t="shared" si="3"/>
        <v>0</v>
      </c>
      <c r="D71" s="12"/>
      <c r="E71" s="12"/>
      <c r="F71" s="12"/>
    </row>
    <row r="72" spans="1:6" ht="25.5" hidden="1" x14ac:dyDescent="0.25">
      <c r="A72" s="8">
        <v>25010200</v>
      </c>
      <c r="B72" s="141" t="s">
        <v>232</v>
      </c>
      <c r="C72" s="12">
        <f t="shared" si="3"/>
        <v>0</v>
      </c>
      <c r="D72" s="12"/>
      <c r="E72" s="12"/>
      <c r="F72" s="12"/>
    </row>
    <row r="73" spans="1:6" x14ac:dyDescent="0.25">
      <c r="A73" s="8">
        <v>25010300</v>
      </c>
      <c r="B73" s="141" t="s">
        <v>286</v>
      </c>
      <c r="C73" s="12">
        <f t="shared" si="3"/>
        <v>0.2</v>
      </c>
      <c r="D73" s="12"/>
      <c r="E73" s="12">
        <v>0.2</v>
      </c>
      <c r="F73" s="12"/>
    </row>
    <row r="74" spans="1:6" ht="25.5" x14ac:dyDescent="0.25">
      <c r="A74" s="8">
        <v>25010400</v>
      </c>
      <c r="B74" s="141" t="s">
        <v>287</v>
      </c>
      <c r="C74" s="12">
        <f t="shared" si="3"/>
        <v>0.10100000000000001</v>
      </c>
      <c r="D74" s="12"/>
      <c r="E74" s="12">
        <v>0.10100000000000001</v>
      </c>
      <c r="F74" s="12"/>
    </row>
    <row r="75" spans="1:6" s="103" customFormat="1" x14ac:dyDescent="0.25">
      <c r="A75" s="19">
        <v>25020000</v>
      </c>
      <c r="B75" s="140" t="s">
        <v>233</v>
      </c>
      <c r="C75" s="89">
        <f t="shared" si="3"/>
        <v>136.47855000000001</v>
      </c>
      <c r="D75" s="10">
        <f>SUM(D76:D77)</f>
        <v>0</v>
      </c>
      <c r="E75" s="89">
        <f t="shared" ref="E75:F75" si="23">SUM(E76:E77)</f>
        <v>136.47855000000001</v>
      </c>
      <c r="F75" s="10">
        <f t="shared" si="23"/>
        <v>0</v>
      </c>
    </row>
    <row r="76" spans="1:6" s="142" customFormat="1" x14ac:dyDescent="0.25">
      <c r="A76" s="8">
        <v>25020100</v>
      </c>
      <c r="B76" s="141" t="s">
        <v>234</v>
      </c>
      <c r="C76" s="87">
        <f t="shared" si="3"/>
        <v>136.47855000000001</v>
      </c>
      <c r="D76" s="12"/>
      <c r="E76" s="87">
        <v>136.47855000000001</v>
      </c>
      <c r="F76" s="12"/>
    </row>
    <row r="77" spans="1:6" ht="38.25" hidden="1" x14ac:dyDescent="0.25">
      <c r="A77" s="8">
        <v>25020200</v>
      </c>
      <c r="B77" s="141" t="s">
        <v>235</v>
      </c>
      <c r="C77" s="12">
        <f t="shared" si="3"/>
        <v>0</v>
      </c>
      <c r="D77" s="12"/>
      <c r="E77" s="12"/>
      <c r="F77" s="12"/>
    </row>
    <row r="78" spans="1:6" s="103" customFormat="1" ht="23.25" hidden="1" customHeight="1" x14ac:dyDescent="0.25">
      <c r="A78" s="137">
        <v>41050000</v>
      </c>
      <c r="B78" s="137" t="s">
        <v>236</v>
      </c>
      <c r="C78" s="10">
        <f>SUM(D78:E78)</f>
        <v>0</v>
      </c>
      <c r="D78" s="10">
        <f t="shared" ref="D78:F78" si="24">D79</f>
        <v>0</v>
      </c>
      <c r="E78" s="10">
        <f t="shared" si="24"/>
        <v>0</v>
      </c>
      <c r="F78" s="10">
        <f t="shared" si="24"/>
        <v>0</v>
      </c>
    </row>
    <row r="79" spans="1:6" hidden="1" x14ac:dyDescent="0.25">
      <c r="A79" s="138">
        <v>41053900</v>
      </c>
      <c r="B79" s="138" t="s">
        <v>143</v>
      </c>
      <c r="C79" s="12">
        <f t="shared" si="3"/>
        <v>0</v>
      </c>
      <c r="D79" s="12"/>
      <c r="E79" s="12"/>
      <c r="F79" s="12"/>
    </row>
    <row r="80" spans="1:6" s="103" customFormat="1" ht="15" customHeight="1" x14ac:dyDescent="0.25">
      <c r="A80" s="136"/>
      <c r="B80" s="18" t="s">
        <v>237</v>
      </c>
      <c r="C80" s="89">
        <f t="shared" si="3"/>
        <v>1628.47955</v>
      </c>
      <c r="D80" s="10">
        <f>D9+D51+D78</f>
        <v>1491.7</v>
      </c>
      <c r="E80" s="89">
        <f>E9+E51+E78</f>
        <v>136.77955</v>
      </c>
      <c r="F80" s="10">
        <f>F9+F51+F78</f>
        <v>0</v>
      </c>
    </row>
    <row r="81" spans="1:6" s="103" customFormat="1" ht="24" hidden="1" customHeight="1" x14ac:dyDescent="0.25">
      <c r="A81" s="143">
        <v>208400</v>
      </c>
      <c r="B81" s="144" t="s">
        <v>55</v>
      </c>
      <c r="C81" s="10">
        <f>SUM(D81:E81)</f>
        <v>0</v>
      </c>
      <c r="D81" s="12">
        <f>'[1]Доходи рік'!$C80/1000</f>
        <v>-621.47</v>
      </c>
      <c r="E81" s="12">
        <f>'[1]Доходи рік'!D80/1000</f>
        <v>621.47</v>
      </c>
      <c r="F81" s="10">
        <f>E81</f>
        <v>621.47</v>
      </c>
    </row>
    <row r="82" spans="1:6" s="163" customFormat="1" ht="24" customHeight="1" x14ac:dyDescent="0.2">
      <c r="A82" s="215" t="s">
        <v>314</v>
      </c>
      <c r="B82" s="215"/>
      <c r="C82" s="215"/>
      <c r="D82" s="215"/>
      <c r="E82" s="215"/>
      <c r="F82" s="215"/>
    </row>
    <row r="83" spans="1:6" s="163" customFormat="1" ht="29.25" customHeight="1" x14ac:dyDescent="0.2">
      <c r="A83" s="215" t="s">
        <v>315</v>
      </c>
      <c r="B83" s="215"/>
      <c r="C83" s="215"/>
      <c r="D83" s="215"/>
      <c r="E83" s="215"/>
      <c r="F83" s="215"/>
    </row>
    <row r="84" spans="1:6" s="103" customFormat="1" ht="15" customHeight="1" x14ac:dyDescent="0.25">
      <c r="A84" s="216" t="s">
        <v>280</v>
      </c>
      <c r="B84" s="216"/>
      <c r="C84" s="216"/>
      <c r="D84" s="216"/>
      <c r="E84" s="216"/>
      <c r="F84" s="216"/>
    </row>
    <row r="85" spans="1:6" s="99" customFormat="1" ht="12.75" customHeight="1" x14ac:dyDescent="0.2">
      <c r="A85" s="217" t="s">
        <v>1</v>
      </c>
      <c r="B85" s="217" t="s">
        <v>171</v>
      </c>
      <c r="C85" s="217" t="s">
        <v>7</v>
      </c>
      <c r="D85" s="217" t="s">
        <v>2</v>
      </c>
      <c r="E85" s="217" t="s">
        <v>3</v>
      </c>
      <c r="F85" s="217"/>
    </row>
    <row r="86" spans="1:6" s="99" customFormat="1" ht="38.25" x14ac:dyDescent="0.2">
      <c r="A86" s="217"/>
      <c r="B86" s="217"/>
      <c r="C86" s="217"/>
      <c r="D86" s="217"/>
      <c r="E86" s="100" t="s">
        <v>7</v>
      </c>
      <c r="F86" s="100" t="s">
        <v>172</v>
      </c>
    </row>
    <row r="87" spans="1:6" s="103" customFormat="1" ht="24" customHeight="1" x14ac:dyDescent="0.25">
      <c r="A87" s="166" t="s">
        <v>106</v>
      </c>
      <c r="B87" s="144" t="s">
        <v>295</v>
      </c>
      <c r="C87" s="10">
        <f>D87+E87</f>
        <v>1271.9000000000001</v>
      </c>
      <c r="D87" s="12">
        <v>1271.7</v>
      </c>
      <c r="E87" s="12">
        <v>0.2</v>
      </c>
      <c r="F87" s="10"/>
    </row>
    <row r="88" spans="1:6" s="103" customFormat="1" ht="18.75" customHeight="1" x14ac:dyDescent="0.25">
      <c r="A88" s="166" t="s">
        <v>87</v>
      </c>
      <c r="B88" s="144" t="s">
        <v>301</v>
      </c>
      <c r="C88" s="89">
        <f t="shared" ref="C88:C96" si="25">D88+E88</f>
        <v>404.67354999999998</v>
      </c>
      <c r="D88" s="12"/>
      <c r="E88" s="87">
        <v>404.67354999999998</v>
      </c>
      <c r="F88" s="10">
        <v>400</v>
      </c>
    </row>
    <row r="89" spans="1:6" s="103" customFormat="1" ht="24" customHeight="1" x14ac:dyDescent="0.25">
      <c r="A89" s="166" t="s">
        <v>300</v>
      </c>
      <c r="B89" s="144" t="s">
        <v>299</v>
      </c>
      <c r="C89" s="10">
        <f t="shared" si="25"/>
        <v>139.5</v>
      </c>
      <c r="D89" s="12"/>
      <c r="E89" s="12">
        <v>139.5</v>
      </c>
      <c r="F89" s="10">
        <f t="shared" ref="F89:F90" si="26">E89</f>
        <v>139.5</v>
      </c>
    </row>
    <row r="90" spans="1:6" s="103" customFormat="1" ht="24" customHeight="1" x14ac:dyDescent="0.25">
      <c r="A90" s="166" t="s">
        <v>129</v>
      </c>
      <c r="B90" s="144" t="s">
        <v>296</v>
      </c>
      <c r="C90" s="10">
        <f t="shared" si="25"/>
        <v>100</v>
      </c>
      <c r="D90" s="12"/>
      <c r="E90" s="12">
        <v>100</v>
      </c>
      <c r="F90" s="10">
        <f t="shared" si="26"/>
        <v>100</v>
      </c>
    </row>
    <row r="91" spans="1:6" s="103" customFormat="1" ht="24" customHeight="1" x14ac:dyDescent="0.25">
      <c r="A91" s="166" t="s">
        <v>297</v>
      </c>
      <c r="B91" s="144" t="s">
        <v>298</v>
      </c>
      <c r="C91" s="10">
        <f t="shared" si="25"/>
        <v>-139.5</v>
      </c>
      <c r="D91" s="12"/>
      <c r="E91" s="12">
        <v>-139.5</v>
      </c>
      <c r="F91" s="10">
        <f>E91</f>
        <v>-139.5</v>
      </c>
    </row>
    <row r="92" spans="1:6" s="164" customFormat="1" ht="24" customHeight="1" x14ac:dyDescent="0.25">
      <c r="A92" s="166" t="s">
        <v>123</v>
      </c>
      <c r="B92" s="167" t="s">
        <v>302</v>
      </c>
      <c r="C92" s="10">
        <f t="shared" si="25"/>
        <v>147</v>
      </c>
      <c r="D92" s="12"/>
      <c r="E92" s="12">
        <v>147</v>
      </c>
      <c r="F92" s="10">
        <v>120</v>
      </c>
    </row>
    <row r="93" spans="1:6" s="164" customFormat="1" ht="24" customHeight="1" x14ac:dyDescent="0.25">
      <c r="A93" s="166" t="s">
        <v>303</v>
      </c>
      <c r="B93" s="167" t="s">
        <v>304</v>
      </c>
      <c r="C93" s="10">
        <f t="shared" si="25"/>
        <v>104.90600000000001</v>
      </c>
      <c r="D93" s="12"/>
      <c r="E93" s="12">
        <v>104.90600000000001</v>
      </c>
      <c r="F93" s="10"/>
    </row>
    <row r="94" spans="1:6" s="103" customFormat="1" ht="24" hidden="1" customHeight="1" x14ac:dyDescent="0.25">
      <c r="A94" s="166" t="s">
        <v>281</v>
      </c>
      <c r="B94" s="144" t="s">
        <v>283</v>
      </c>
      <c r="C94" s="10">
        <f t="shared" si="25"/>
        <v>0</v>
      </c>
      <c r="D94" s="12"/>
      <c r="E94" s="12"/>
      <c r="F94" s="10"/>
    </row>
    <row r="95" spans="1:6" s="103" customFormat="1" ht="18" hidden="1" customHeight="1" x14ac:dyDescent="0.25">
      <c r="A95" s="166" t="s">
        <v>284</v>
      </c>
      <c r="B95" s="144" t="s">
        <v>285</v>
      </c>
      <c r="C95" s="10">
        <f t="shared" si="25"/>
        <v>0</v>
      </c>
      <c r="D95" s="12"/>
      <c r="E95" s="12"/>
      <c r="F95" s="10"/>
    </row>
    <row r="96" spans="1:6" s="103" customFormat="1" ht="24" customHeight="1" x14ac:dyDescent="0.25">
      <c r="A96" s="166"/>
      <c r="B96" s="144" t="s">
        <v>7</v>
      </c>
      <c r="C96" s="89">
        <f t="shared" si="25"/>
        <v>2028.47955</v>
      </c>
      <c r="D96" s="12">
        <f>SUM(D87:D95)</f>
        <v>1271.7</v>
      </c>
      <c r="E96" s="87">
        <f>SUM(E87:E95)</f>
        <v>756.77954999999997</v>
      </c>
      <c r="F96" s="12">
        <f t="shared" ref="F96" si="27">SUM(F87:F95)</f>
        <v>620</v>
      </c>
    </row>
    <row r="97" spans="1:6" s="103" customFormat="1" ht="70.5" customHeight="1" x14ac:dyDescent="0.25">
      <c r="A97" s="218" t="s">
        <v>305</v>
      </c>
      <c r="B97" s="218"/>
      <c r="C97" s="218"/>
      <c r="D97" s="218"/>
      <c r="E97" s="218"/>
      <c r="F97" s="218"/>
    </row>
    <row r="98" spans="1:6" s="103" customFormat="1" ht="25.5" customHeight="1" x14ac:dyDescent="0.25">
      <c r="A98" s="218" t="s">
        <v>313</v>
      </c>
      <c r="B98" s="218"/>
      <c r="C98" s="218"/>
      <c r="D98" s="218"/>
      <c r="E98" s="218"/>
      <c r="F98" s="218"/>
    </row>
    <row r="99" spans="1:6" ht="18" customHeight="1" x14ac:dyDescent="0.25">
      <c r="A99" s="165"/>
      <c r="D99" s="142"/>
      <c r="E99" s="142"/>
      <c r="F99" s="142"/>
    </row>
    <row r="100" spans="1:6" ht="16.5" customHeight="1" thickBot="1" x14ac:dyDescent="0.3">
      <c r="B100" s="1" t="s">
        <v>238</v>
      </c>
      <c r="C100" s="180"/>
      <c r="D100" s="180"/>
      <c r="E100" s="180" t="s">
        <v>239</v>
      </c>
      <c r="F100" s="180"/>
    </row>
    <row r="101" spans="1:6" x14ac:dyDescent="0.25">
      <c r="B101" s="145"/>
      <c r="C101" s="174" t="s">
        <v>240</v>
      </c>
      <c r="D101" s="174"/>
      <c r="E101" s="175" t="s">
        <v>241</v>
      </c>
      <c r="F101" s="175"/>
    </row>
  </sheetData>
  <mergeCells count="23">
    <mergeCell ref="E100:F100"/>
    <mergeCell ref="E85:F85"/>
    <mergeCell ref="A97:F97"/>
    <mergeCell ref="A2:F2"/>
    <mergeCell ref="A3:F3"/>
    <mergeCell ref="E5:F5"/>
    <mergeCell ref="A98:F98"/>
    <mergeCell ref="C101:D101"/>
    <mergeCell ref="E101:F101"/>
    <mergeCell ref="A4:F4"/>
    <mergeCell ref="A82:F82"/>
    <mergeCell ref="A83:F83"/>
    <mergeCell ref="A84:F84"/>
    <mergeCell ref="A85:A86"/>
    <mergeCell ref="B85:B86"/>
    <mergeCell ref="C85:C86"/>
    <mergeCell ref="D85:D86"/>
    <mergeCell ref="A6:A7"/>
    <mergeCell ref="B6:B7"/>
    <mergeCell ref="C6:C7"/>
    <mergeCell ref="D6:D7"/>
    <mergeCell ref="E6:F6"/>
    <mergeCell ref="C100:D100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додаток 1</vt:lpstr>
      <vt:lpstr>додаток 2</vt:lpstr>
      <vt:lpstr>додаток 3</vt:lpstr>
      <vt:lpstr>додаток 4</vt:lpstr>
      <vt:lpstr>Довідки</vt:lpstr>
      <vt:lpstr>Пояснювальна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Lunev</cp:lastModifiedBy>
  <cp:lastPrinted>2018-06-23T09:24:38Z</cp:lastPrinted>
  <dcterms:created xsi:type="dcterms:W3CDTF">2012-01-01T19:26:23Z</dcterms:created>
  <dcterms:modified xsi:type="dcterms:W3CDTF">2018-06-25T10:43:51Z</dcterms:modified>
</cp:coreProperties>
</file>