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4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53" i="11" l="1"/>
  <c r="F69" i="12"/>
  <c r="G69" i="12"/>
  <c r="H69" i="12"/>
  <c r="I69" i="12"/>
  <c r="E69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70" i="12"/>
  <c r="J71" i="12"/>
  <c r="J72" i="12"/>
  <c r="J69" i="12" l="1"/>
  <c r="J44" i="12" l="1"/>
  <c r="J45" i="12"/>
  <c r="J46" i="12"/>
  <c r="J47" i="12"/>
  <c r="J48" i="12"/>
  <c r="J49" i="12"/>
  <c r="J50" i="12"/>
  <c r="J51" i="12"/>
  <c r="J52" i="12"/>
  <c r="J53" i="12"/>
  <c r="J54" i="12"/>
  <c r="J55" i="12"/>
  <c r="J77" i="12"/>
  <c r="J78" i="12"/>
  <c r="J81" i="12"/>
  <c r="J82" i="12"/>
  <c r="J83" i="12"/>
  <c r="J84" i="12"/>
  <c r="J85" i="12"/>
  <c r="J86" i="12"/>
  <c r="J87" i="12"/>
  <c r="I37" i="12"/>
  <c r="J37" i="12" s="1"/>
  <c r="H37" i="12"/>
  <c r="C17" i="12"/>
  <c r="D17" i="12"/>
  <c r="E17" i="12"/>
  <c r="F17" i="12"/>
  <c r="G17" i="12"/>
  <c r="H17" i="12"/>
  <c r="I17" i="12"/>
  <c r="B17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8" i="12"/>
  <c r="J39" i="12"/>
  <c r="J40" i="12"/>
  <c r="J41" i="12"/>
  <c r="J42" i="12"/>
  <c r="J43" i="12"/>
  <c r="J3" i="12"/>
  <c r="J17" i="12" l="1"/>
  <c r="N28" i="2" l="1"/>
  <c r="F45" i="7"/>
  <c r="F34" i="7" s="1"/>
  <c r="I37" i="7"/>
  <c r="E32" i="2"/>
  <c r="D12" i="11"/>
  <c r="C12" i="11" s="1"/>
  <c r="C13" i="11"/>
  <c r="F48" i="7"/>
  <c r="I49" i="7"/>
  <c r="F72" i="7"/>
  <c r="I74" i="7"/>
  <c r="I36" i="7"/>
  <c r="I38" i="7"/>
  <c r="I75" i="7"/>
  <c r="I89" i="7" l="1"/>
  <c r="F88" i="7"/>
  <c r="I88" i="7" s="1"/>
  <c r="I90" i="7" s="1"/>
  <c r="F90" i="7" l="1"/>
  <c r="D44" i="11"/>
  <c r="C46" i="11"/>
  <c r="C47" i="11"/>
  <c r="O24" i="2"/>
  <c r="I65" i="7"/>
  <c r="I64" i="7" s="1"/>
  <c r="F64" i="7"/>
  <c r="F18" i="7"/>
  <c r="I19" i="7"/>
  <c r="I54" i="7"/>
  <c r="I53" i="7" s="1"/>
  <c r="F53" i="7"/>
  <c r="F30" i="7" l="1"/>
  <c r="J20" i="2"/>
  <c r="E20" i="2"/>
  <c r="N25" i="2"/>
  <c r="J25" i="2" s="1"/>
  <c r="N26" i="2"/>
  <c r="J26" i="2" s="1"/>
  <c r="I47" i="7"/>
  <c r="I46" i="7" s="1"/>
  <c r="F46" i="7"/>
  <c r="P20" i="2" l="1"/>
  <c r="J51" i="2" l="1"/>
  <c r="I50" i="7" l="1"/>
  <c r="I48" i="7" l="1"/>
  <c r="I51" i="7" s="1"/>
  <c r="F51" i="7"/>
  <c r="F24" i="2"/>
  <c r="D33" i="10"/>
  <c r="E33" i="10" l="1"/>
  <c r="N38" i="2"/>
  <c r="N45" i="2"/>
  <c r="J45" i="2" s="1"/>
  <c r="N27" i="2"/>
  <c r="N29" i="2"/>
  <c r="N16" i="2"/>
  <c r="E13" i="2"/>
  <c r="E64" i="11"/>
  <c r="F64" i="11"/>
  <c r="J48" i="2" l="1"/>
  <c r="D64" i="11"/>
  <c r="C64" i="11" s="1"/>
  <c r="C65" i="11"/>
  <c r="C59" i="11"/>
  <c r="C60" i="11"/>
  <c r="E56" i="11"/>
  <c r="J28" i="2"/>
  <c r="F60" i="7"/>
  <c r="I62" i="7"/>
  <c r="I63" i="7"/>
  <c r="E48" i="2" l="1"/>
  <c r="P48" i="2" s="1"/>
  <c r="P47" i="2" s="1"/>
  <c r="F47" i="2"/>
  <c r="G47" i="2"/>
  <c r="H47" i="2"/>
  <c r="I47" i="2"/>
  <c r="J47" i="2"/>
  <c r="K47" i="2"/>
  <c r="L47" i="2"/>
  <c r="M47" i="2"/>
  <c r="N47" i="2"/>
  <c r="O47" i="2"/>
  <c r="E47" i="2" l="1"/>
  <c r="I20" i="7"/>
  <c r="I18" i="7" s="1"/>
  <c r="N56" i="2"/>
  <c r="J56" i="2" s="1"/>
  <c r="F84" i="7"/>
  <c r="I84" i="7" s="1"/>
  <c r="I85" i="7"/>
  <c r="C68" i="11" l="1"/>
  <c r="E66" i="11"/>
  <c r="F66" i="11"/>
  <c r="D66" i="11"/>
  <c r="C53" i="11" l="1"/>
  <c r="E55" i="2" l="1"/>
  <c r="P55" i="2" s="1"/>
  <c r="F54" i="2"/>
  <c r="G54" i="2"/>
  <c r="H54" i="2"/>
  <c r="I54" i="2"/>
  <c r="I60" i="2" s="1"/>
  <c r="K54" i="2"/>
  <c r="L54" i="2"/>
  <c r="M54" i="2"/>
  <c r="O54" i="2"/>
  <c r="J27" i="2"/>
  <c r="I58" i="7"/>
  <c r="N35" i="2"/>
  <c r="J35" i="2" s="1"/>
  <c r="I60" i="7"/>
  <c r="I61" i="7"/>
  <c r="F82" i="7"/>
  <c r="I82" i="7" s="1"/>
  <c r="I83" i="7"/>
  <c r="F11" i="7"/>
  <c r="I15" i="7"/>
  <c r="F55" i="7"/>
  <c r="I57" i="7"/>
  <c r="I41" i="7"/>
  <c r="I42" i="7"/>
  <c r="I14" i="7"/>
  <c r="F27" i="7"/>
  <c r="I29" i="7"/>
  <c r="F22" i="7"/>
  <c r="I25" i="7"/>
  <c r="I26" i="7"/>
  <c r="I24" i="7"/>
  <c r="E26" i="2"/>
  <c r="P26" i="2" s="1"/>
  <c r="C45" i="11"/>
  <c r="C44" i="11" s="1"/>
  <c r="J16" i="2"/>
  <c r="I28" i="7"/>
  <c r="E25" i="2"/>
  <c r="F32" i="7" l="1"/>
  <c r="I27" i="7"/>
  <c r="N32" i="2" l="1"/>
  <c r="J32" i="2" s="1"/>
  <c r="N13" i="2"/>
  <c r="J13" i="2" s="1"/>
  <c r="J29" i="2"/>
  <c r="F76" i="7"/>
  <c r="I73" i="7"/>
  <c r="I79" i="7"/>
  <c r="I81" i="7"/>
  <c r="F80" i="7"/>
  <c r="F78" i="7"/>
  <c r="F66" i="7"/>
  <c r="I67" i="7"/>
  <c r="I66" i="7" l="1"/>
  <c r="I80" i="7"/>
  <c r="F86" i="7"/>
  <c r="I72" i="7"/>
  <c r="I76" i="7" s="1"/>
  <c r="I13" i="7" l="1"/>
  <c r="I23" i="7"/>
  <c r="I22" i="7"/>
  <c r="I16" i="7"/>
  <c r="C67" i="11"/>
  <c r="C63" i="11"/>
  <c r="C62" i="11"/>
  <c r="F61" i="11"/>
  <c r="D61" i="11"/>
  <c r="F56" i="11"/>
  <c r="F55" i="11" s="1"/>
  <c r="D56" i="11"/>
  <c r="E51" i="11"/>
  <c r="D54" i="11"/>
  <c r="C52" i="11"/>
  <c r="F51" i="11"/>
  <c r="C50" i="11"/>
  <c r="C49" i="11"/>
  <c r="F48" i="11"/>
  <c r="E48" i="11"/>
  <c r="C43" i="11"/>
  <c r="C42" i="11"/>
  <c r="F41" i="11"/>
  <c r="E41" i="11"/>
  <c r="E40" i="11" s="1"/>
  <c r="F40" i="11"/>
  <c r="C38" i="11"/>
  <c r="C36" i="11"/>
  <c r="F35" i="11"/>
  <c r="F34" i="11" s="1"/>
  <c r="E35" i="11"/>
  <c r="E34" i="11" s="1"/>
  <c r="C33" i="11"/>
  <c r="C32" i="11"/>
  <c r="C31" i="11"/>
  <c r="F30" i="11"/>
  <c r="E30" i="11"/>
  <c r="C29" i="11"/>
  <c r="F28" i="11"/>
  <c r="E28" i="11"/>
  <c r="D27" i="11"/>
  <c r="C27" i="11" s="1"/>
  <c r="C26" i="11"/>
  <c r="C25" i="11"/>
  <c r="C24" i="11"/>
  <c r="C23" i="11"/>
  <c r="C22" i="11"/>
  <c r="C21" i="11"/>
  <c r="C20" i="11"/>
  <c r="C18" i="11"/>
  <c r="F17" i="11"/>
  <c r="E17" i="11"/>
  <c r="C15" i="11"/>
  <c r="F14" i="11"/>
  <c r="E14" i="11"/>
  <c r="C11" i="11"/>
  <c r="F10" i="11"/>
  <c r="E10" i="11"/>
  <c r="F16" i="11" l="1"/>
  <c r="F9" i="11" s="1"/>
  <c r="D55" i="11"/>
  <c r="F39" i="11"/>
  <c r="C57" i="11"/>
  <c r="C54" i="11"/>
  <c r="D28" i="11"/>
  <c r="C66" i="11"/>
  <c r="C56" i="11"/>
  <c r="E16" i="11"/>
  <c r="E9" i="11" s="1"/>
  <c r="C28" i="11"/>
  <c r="D30" i="11"/>
  <c r="C30" i="11" s="1"/>
  <c r="D14" i="11"/>
  <c r="D51" i="11"/>
  <c r="D48" i="11"/>
  <c r="C48" i="11" s="1"/>
  <c r="D17" i="11"/>
  <c r="C17" i="11" s="1"/>
  <c r="D35" i="11"/>
  <c r="D10" i="11"/>
  <c r="C10" i="11" s="1"/>
  <c r="D41" i="11"/>
  <c r="C19" i="11"/>
  <c r="C37" i="11"/>
  <c r="C58" i="11"/>
  <c r="E61" i="11"/>
  <c r="C61" i="11" s="1"/>
  <c r="F69" i="11" l="1"/>
  <c r="C14" i="11"/>
  <c r="C35" i="11"/>
  <c r="D34" i="11"/>
  <c r="C34" i="11" s="1"/>
  <c r="C51" i="11"/>
  <c r="D16" i="11"/>
  <c r="D9" i="11" s="1"/>
  <c r="C41" i="11"/>
  <c r="D40" i="11"/>
  <c r="D39" i="11" s="1"/>
  <c r="E55" i="11"/>
  <c r="E39" i="11" s="1"/>
  <c r="E69" i="11" s="1"/>
  <c r="D69" i="11" l="1"/>
  <c r="C39" i="11"/>
  <c r="C16" i="11"/>
  <c r="C40" i="11"/>
  <c r="C55" i="11"/>
  <c r="C9" i="11" l="1"/>
  <c r="C69" i="11"/>
  <c r="C33" i="10"/>
  <c r="C26" i="10"/>
  <c r="C24" i="10"/>
  <c r="E23" i="10"/>
  <c r="C23" i="10" s="1"/>
  <c r="I39" i="7"/>
  <c r="F26" i="10"/>
  <c r="F33" i="10" s="1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1" i="2"/>
  <c r="P21" i="2" s="1"/>
  <c r="E22" i="2"/>
  <c r="P22" i="2" s="1"/>
  <c r="M24" i="2"/>
  <c r="P25" i="2"/>
  <c r="E28" i="2"/>
  <c r="G24" i="2"/>
  <c r="H24" i="2"/>
  <c r="K24" i="2"/>
  <c r="L24" i="2"/>
  <c r="J31" i="2"/>
  <c r="K31" i="2"/>
  <c r="L31" i="2"/>
  <c r="M31" i="2"/>
  <c r="N31" i="2"/>
  <c r="O31" i="2"/>
  <c r="H31" i="2"/>
  <c r="G34" i="2"/>
  <c r="H34" i="2"/>
  <c r="J34" i="2"/>
  <c r="K34" i="2"/>
  <c r="L34" i="2"/>
  <c r="M34" i="2"/>
  <c r="N34" i="2"/>
  <c r="O34" i="2"/>
  <c r="F34" i="2"/>
  <c r="E37" i="2"/>
  <c r="G37" i="2"/>
  <c r="H37" i="2"/>
  <c r="K37" i="2"/>
  <c r="L37" i="2"/>
  <c r="M37" i="2"/>
  <c r="G40" i="2"/>
  <c r="H40" i="2"/>
  <c r="J40" i="2"/>
  <c r="K40" i="2"/>
  <c r="L40" i="2"/>
  <c r="M40" i="2"/>
  <c r="N40" i="2"/>
  <c r="O40" i="2"/>
  <c r="F40" i="2"/>
  <c r="G43" i="2"/>
  <c r="H43" i="2"/>
  <c r="J43" i="2"/>
  <c r="K43" i="2"/>
  <c r="L43" i="2"/>
  <c r="M43" i="2"/>
  <c r="N43" i="2"/>
  <c r="O43" i="2"/>
  <c r="P44" i="2"/>
  <c r="F43" i="2"/>
  <c r="G50" i="2"/>
  <c r="H50" i="2"/>
  <c r="K50" i="2"/>
  <c r="L50" i="2"/>
  <c r="M50" i="2"/>
  <c r="P51" i="2"/>
  <c r="E57" i="2"/>
  <c r="E62" i="2"/>
  <c r="G62" i="2"/>
  <c r="H62" i="2"/>
  <c r="J62" i="2"/>
  <c r="K62" i="2"/>
  <c r="L62" i="2"/>
  <c r="M62" i="2"/>
  <c r="N62" i="2"/>
  <c r="O62" i="2"/>
  <c r="P62" i="2"/>
  <c r="F29" i="10"/>
  <c r="E29" i="10"/>
  <c r="D29" i="10"/>
  <c r="C29" i="10"/>
  <c r="F15" i="10"/>
  <c r="E15" i="10"/>
  <c r="D15" i="10"/>
  <c r="C15" i="10"/>
  <c r="L60" i="2" l="1"/>
  <c r="L64" i="2" s="1"/>
  <c r="M60" i="2"/>
  <c r="M64" i="2" s="1"/>
  <c r="E29" i="2"/>
  <c r="P29" i="2" s="1"/>
  <c r="P45" i="2"/>
  <c r="P43" i="2" s="1"/>
  <c r="E35" i="2"/>
  <c r="P35" i="2" s="1"/>
  <c r="P34" i="2" s="1"/>
  <c r="N24" i="2"/>
  <c r="E41" i="2"/>
  <c r="P41" i="2" s="1"/>
  <c r="P40" i="2" s="1"/>
  <c r="E56" i="2"/>
  <c r="E27" i="2"/>
  <c r="P27" i="2" s="1"/>
  <c r="F18" i="2"/>
  <c r="P13" i="2"/>
  <c r="P12" i="2" s="1"/>
  <c r="E12" i="2"/>
  <c r="N37" i="2"/>
  <c r="J38" i="2"/>
  <c r="E50" i="2"/>
  <c r="F50" i="2"/>
  <c r="O37" i="2"/>
  <c r="J24" i="2"/>
  <c r="K15" i="2"/>
  <c r="F12" i="2"/>
  <c r="E18" i="2"/>
  <c r="P18" i="2" s="1"/>
  <c r="N57" i="2"/>
  <c r="N54" i="2" s="1"/>
  <c r="K60" i="2" l="1"/>
  <c r="K64" i="2" s="1"/>
  <c r="P56" i="2"/>
  <c r="E54" i="2"/>
  <c r="E34" i="2"/>
  <c r="E40" i="2"/>
  <c r="E43" i="2"/>
  <c r="E24" i="2"/>
  <c r="J57" i="2"/>
  <c r="J54" i="2" s="1"/>
  <c r="J37" i="2"/>
  <c r="P38" i="2"/>
  <c r="P37" i="2" s="1"/>
  <c r="P28" i="2"/>
  <c r="P24" i="2" s="1"/>
  <c r="P57" i="2" l="1"/>
  <c r="P54" i="2" s="1"/>
  <c r="I31" i="7" l="1"/>
  <c r="I30" i="7"/>
  <c r="I55" i="7"/>
  <c r="I34" i="7"/>
  <c r="I40" i="7"/>
  <c r="I43" i="7"/>
  <c r="I56" i="7"/>
  <c r="I59" i="7"/>
  <c r="I35" i="7"/>
  <c r="I45" i="7" l="1"/>
  <c r="I78" i="7" l="1"/>
  <c r="F68" i="7"/>
  <c r="I12" i="7"/>
  <c r="F70" i="7" l="1"/>
  <c r="F10" i="7" s="1"/>
  <c r="I11" i="7"/>
  <c r="I32" i="7"/>
  <c r="I68" i="7" l="1"/>
  <c r="I69" i="7"/>
  <c r="I70" i="7"/>
  <c r="I71" i="7"/>
  <c r="I10" i="7" l="1"/>
  <c r="I86" i="7"/>
  <c r="O50" i="2" l="1"/>
  <c r="O60" i="2" s="1"/>
  <c r="N52" i="2"/>
  <c r="O64" i="2" l="1"/>
  <c r="J52" i="2"/>
  <c r="N50" i="2"/>
  <c r="N60" i="2" l="1"/>
  <c r="N64" i="2" s="1"/>
  <c r="P52" i="2"/>
  <c r="P50" i="2" s="1"/>
  <c r="J50" i="2"/>
  <c r="J60" i="2" s="1"/>
  <c r="J64" i="2" l="1"/>
  <c r="G15" i="2"/>
  <c r="G31" i="2"/>
  <c r="H15" i="2"/>
  <c r="G60" i="2" l="1"/>
  <c r="H60" i="2"/>
  <c r="H64" i="2" s="1"/>
  <c r="G64" i="2"/>
  <c r="E16" i="2" l="1"/>
  <c r="F15" i="2"/>
  <c r="F31" i="2"/>
  <c r="F60" i="2" l="1"/>
  <c r="P16" i="2"/>
  <c r="P15" i="2" s="1"/>
  <c r="E15" i="2"/>
  <c r="P32" i="2"/>
  <c r="P31" i="2" s="1"/>
  <c r="E31" i="2"/>
  <c r="P60" i="2" l="1"/>
  <c r="P64" i="2" s="1"/>
  <c r="E60" i="2"/>
  <c r="D34" i="10" s="1"/>
  <c r="D27" i="10" l="1"/>
  <c r="D70" i="11"/>
  <c r="E64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70" i="11" l="1"/>
  <c r="F70" i="11" s="1"/>
  <c r="C22" i="10"/>
  <c r="C14" i="10" s="1"/>
  <c r="D14" i="10"/>
  <c r="C25" i="10"/>
  <c r="C70" i="11" l="1"/>
</calcChain>
</file>

<file path=xl/comments1.xml><?xml version="1.0" encoding="utf-8"?>
<comments xmlns="http://schemas.openxmlformats.org/spreadsheetml/2006/main">
  <authors>
    <author>DNA7 X86</author>
  </authors>
  <commentList>
    <comment ref="E46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<sst xmlns="http://schemas.openxmlformats.org/spreadsheetml/2006/main" count="364" uniqueCount="280">
  <si>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</si>
  <si>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</si>
  <si>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</si>
  <si>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</si>
  <si>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</si>
  <si>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</si>
  <si>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</si>
  <si>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</si>
  <si>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</si>
  <si>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</si>
  <si>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</si>
  <si>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</si>
  <si>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</si>
  <si>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</si>
  <si>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</si>
  <si>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</si>
  <si>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</si>
  <si>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</si>
  <si>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</si>
  <si>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</si>
  <si>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</si>
  <si>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</si>
  <si>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</si>
  <si>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</si>
  <si>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</si>
  <si>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</si>
  <si>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</si>
  <si>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</si>
  <si>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</si>
  <si>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</si>
  <si>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</si>
  <si>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</si>
  <si>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</si>
  <si>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</si>
  <si>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</si>
  <si>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</si>
  <si>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</si>
  <si>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</si>
  <si>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</si>
  <si>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</si>
  <si>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</si>
  <si>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</si>
  <si>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</si>
  <si>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</si>
  <si>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</si>
  <si>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</si>
  <si>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</si>
  <si>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</si>
  <si>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</si>
  <si>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</si>
  <si>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</si>
  <si>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</si>
  <si>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</si>
  <si>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</si>
  <si>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</si>
  <si>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</si>
  <si>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</si>
  <si>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</si>
  <si>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</si>
  <si>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</si>
  <si>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</si>
  <si>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</si>
  <si>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</si>
  <si>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</si>
  <si>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</si>
  <si>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</si>
  <si>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</si>
  <si>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</si>
  <si>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</si>
  <si>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</si>
  <si>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</si>
  <si>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</si>
  <si>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</si>
  <si>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</si>
  <si>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</si>
  <si>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</si>
  <si>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</si>
  <si>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</si>
  <si>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</si>
  <si>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</si>
  <si>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</si>
  <si>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</si>
  <si>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</si>
  <si>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</si>
  <si>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</si>
  <si>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</si>
  <si>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</si>
  <si>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</si>
  <si>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</si>
  <si>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</si>
  <si>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</si>
  <si>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</si>
  <si>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</si>
  <si>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</si>
  <si>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</si>
  <si>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</si>
  <si>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</si>
  <si>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</si>
  <si>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</si>
  <si>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</si>
  <si>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</si>
  <si>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</si>
  <si>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</si>
  <si>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</si>
  <si>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</si>
  <si>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</si>
  <si>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</si>
  <si>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</si>
  <si>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</si>
  <si>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</si>
  <si>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</si>
  <si>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</si>
  <si>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</si>
  <si>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</si>
  <si>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</si>
  <si>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</si>
  <si>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</si>
  <si>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</si>
  <si>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</si>
  <si>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</si>
  <si>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</si>
  <si>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</si>
  <si>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</si>
  <si>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</si>
  <si>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</si>
  <si>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</si>
  <si>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</si>
  <si>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</si>
  <si>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</si>
  <si>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</si>
  <si>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</si>
  <si>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</si>
  <si>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</si>
  <si>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</si>
  <si>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</si>
  <si>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</si>
  <si>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</si>
  <si>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</si>
  <si>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</si>
  <si>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</si>
  <si>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</si>
  <si>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</si>
  <si>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</si>
  <si>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</si>
  <si>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</si>
  <si>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</si>
  <si>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</si>
  <si>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</si>
  <si>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</si>
  <si>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</si>
  <si>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</si>
  <si>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</si>
  <si>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</si>
  <si>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</si>
  <si>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</si>
  <si>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</si>
  <si>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</si>
  <si>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</si>
  <si>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</si>
  <si>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</si>
  <si>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</si>
  <si>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</si>
  <si>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</si>
  <si>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</si>
  <si>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</si>
  <si>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</si>
  <si>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</si>
  <si>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Будівництво пішохідних переходів ч/з р.Красна (вул.Набережна-Водокачки, Пушкіна, Красноріченська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</si>
  <si>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</si>
  <si>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</si>
  <si>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</si>
  <si>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</si>
  <si>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</si>
  <si>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</si>
  <si>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</si>
  <si>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</si>
  <si>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</si>
  <si>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</si>
  <si>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</si>
  <si>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</si>
  <si>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</si>
  <si>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</si>
  <si>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</si>
  <si>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</si>
  <si>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</si>
  <si>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</si>
  <si>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</si>
  <si>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</si>
  <si>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</si>
  <si>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</si>
  <si>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1040</t>
  </si>
  <si>
    <t>0456</t>
  </si>
  <si>
    <t>0490</t>
  </si>
  <si>
    <t>0421</t>
  </si>
  <si>
    <t>0133</t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</si>
  <si>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</si>
  <si>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</si>
  <si>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</si>
  <si>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0610</t>
  </si>
  <si>
    <t>Плата за надання адміністративних послуг</t>
  </si>
  <si>
    <t>Плата за надання інших адміністративних послуг</t>
  </si>
  <si>
    <t>Будівництво зовнішніх мереж теплопостачання КДНЗ "Малятко"</t>
  </si>
  <si>
    <t>100201</t>
  </si>
  <si>
    <t>Теплові мережі</t>
  </si>
  <si>
    <t>Придбання спортивного інвентарю</t>
  </si>
  <si>
    <t>Придбання обладнання для спортивного майданчика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</si>
  <si>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</si>
  <si>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</si>
  <si>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</si>
  <si>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</si>
  <si>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</si>
  <si>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</si>
  <si>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</si>
  <si>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</si>
  <si>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</si>
  <si>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</si>
  <si>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</si>
  <si>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</si>
  <si>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</si>
  <si>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</si>
  <si>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</si>
  <si>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</si>
  <si>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</si>
  <si>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</si>
  <si>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</si>
  <si>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бюджету Сватівської міської ради на 2016 рік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</si>
  <si>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</si>
  <si>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</si>
  <si>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</si>
  <si>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</si>
  <si>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</si>
  <si>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</si>
  <si>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</si>
  <si>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</si>
  <si>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</si>
  <si>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</si>
  <si>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</si>
  <si>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</si>
  <si>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</si>
  <si>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090501</t>
  </si>
  <si>
    <t>Організація та проведення громадських робіт</t>
  </si>
  <si>
    <t>100102</t>
  </si>
  <si>
    <t>Придбання обладнання для дитячого майданчика</t>
  </si>
  <si>
    <r>
      <t>Капітальний ремонт пл.50-річчя Перемоги та Меморіалу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</si>
  <si>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приміщень КДНЗ міста</t>
  </si>
  <si>
    <t>Капітальний ремонт адмінбудівлі</t>
  </si>
  <si>
    <t>Придбання автомобіля</t>
  </si>
  <si>
    <t>Капітальний ремонт приміщень МККД (стадіон)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</si>
  <si>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</si>
  <si>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</si>
  <si>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січень</t>
  </si>
  <si>
    <t>лютий</t>
  </si>
  <si>
    <t>березень</t>
  </si>
  <si>
    <t>квітень</t>
  </si>
  <si>
    <t>травень</t>
  </si>
  <si>
    <t>червень</t>
  </si>
  <si>
    <t>разом</t>
  </si>
  <si>
    <t>Надання капітального трансферту Відділу освіти Сватівської РДА для придбання автономних акустичних систем школам м.Сватове</t>
  </si>
  <si>
    <t>Придбання автономних акустичних систем для КДНЗ</t>
  </si>
  <si>
    <t>Надання капітального трансферту КП "Сватове-тепло"</t>
  </si>
  <si>
    <t>Будівництво майданчиків для збору твердих побутових відходів на території м.Сватове (виготовлення проектно-кошторисної документації)</t>
  </si>
  <si>
    <t>Реконструкція  стадіону "Нива"</t>
  </si>
  <si>
    <t>Придбання трибун на стадіон "Нива"</t>
  </si>
  <si>
    <t>до рішення 8 сесії (7 скликання) "Про внесення змін до бюджету Сватівської міської ради на 2016р"№ 8/___ від 15.09.2016р</t>
  </si>
  <si>
    <t>до рішення 8 сесії (7 скликання) "Про внесення змін до бюджету Сватівської міської ради на 2016р"№ 8/___від 15.09.2016р</t>
  </si>
  <si>
    <t>Реконструкція скверу ім.Титова</t>
  </si>
  <si>
    <t>Будівництво кабінету в приміщенні міської ради</t>
  </si>
  <si>
    <t>Придбання оргтехніки, меблів, обладнання</t>
  </si>
  <si>
    <t>Капітальний ремонт буд.№ 1 та № 10 на кв.Будівельників; бу.№3, № 12, № 13 на майд.Злагоди</t>
  </si>
  <si>
    <t>Рентна плата та плата за використання інших природних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</si>
  <si>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</si>
  <si>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Будівництво пішохідних переходів через р.Красна до вул.Ліхачова та вул.Зарічної</t>
  </si>
  <si>
    <t>липень</t>
  </si>
  <si>
    <t>серпень</t>
  </si>
  <si>
    <t>доходи з.ф.</t>
  </si>
  <si>
    <t>загальний ф</t>
  </si>
  <si>
    <t>07ф</t>
  </si>
  <si>
    <t>03ф</t>
  </si>
  <si>
    <t>Придбання газового обладнання</t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</si>
  <si>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ятника Т.Г.Шевченко на пл.Шевченка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</si>
</sst>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Book Antiqua"/>
      <family val="1"/>
      <charset val="204"/>
    </font>
    <font>
      <b/>
      <i/>
      <sz val="7"/>
      <color theme="1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6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44" fillId="0" borderId="2" xfId="0" applyFont="1" applyBorder="1" applyAlignment="1">
      <alignment vertical="top" wrapText="1"/>
    </xf>
    <xf numFmtId="0" fontId="45" fillId="0" borderId="2" xfId="0" applyFont="1" applyBorder="1" applyAlignment="1">
      <alignment wrapText="1"/>
    </xf>
    <xf numFmtId="0" fontId="42" fillId="0" borderId="0" xfId="0" applyFont="1"/>
    <xf numFmtId="0" fontId="1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164" fontId="46" fillId="3" borderId="2" xfId="0" applyNumberFormat="1" applyFont="1" applyFill="1" applyBorder="1" applyAlignment="1">
      <alignment vertical="center" wrapText="1"/>
    </xf>
    <xf numFmtId="164" fontId="47" fillId="3" borderId="2" xfId="0" applyNumberFormat="1" applyFont="1" applyFill="1" applyBorder="1" applyAlignment="1">
      <alignment vertical="center" wrapText="1"/>
    </xf>
    <xf numFmtId="164" fontId="48" fillId="3" borderId="2" xfId="0" applyNumberFormat="1" applyFont="1" applyFill="1" applyBorder="1" applyAlignment="1">
      <alignment vertical="center" wrapText="1"/>
    </xf>
    <xf numFmtId="164" fontId="48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0" fontId="51" fillId="0" borderId="2" xfId="0" applyFont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41" fillId="3" borderId="2" xfId="0" applyNumberFormat="1" applyFont="1" applyFill="1" applyBorder="1" applyAlignment="1">
      <alignment vertical="center" wrapText="1"/>
    </xf>
    <xf numFmtId="164" fontId="40" fillId="3" borderId="2" xfId="0" applyNumberFormat="1" applyFont="1" applyFill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2" fontId="40" fillId="3" borderId="2" xfId="0" applyNumberFormat="1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0" fillId="0" borderId="2" xfId="0" applyBorder="1"/>
    <xf numFmtId="0" fontId="53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2" workbookViewId="0">
      <selection activeCell="E63" sqref="E63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39" t="s">
        <v>0</v>
      </c>
      <c r="D1" s="139"/>
      <c r="E1" s="139"/>
      <c r="F1" s="139"/>
    </row>
    <row r="2" spans="1:6" ht="42" customHeight="1" x14ac:dyDescent="0.25">
      <c r="A2" s="15"/>
      <c r="B2" s="15"/>
      <c r="C2" s="140" t="s">
        <v>263</v>
      </c>
      <c r="D2" s="140"/>
      <c r="E2" s="140"/>
      <c r="F2" s="140"/>
    </row>
    <row r="3" spans="1:6" x14ac:dyDescent="0.25">
      <c r="A3" s="141" t="s">
        <v>30</v>
      </c>
      <c r="B3" s="141"/>
      <c r="C3" s="141"/>
      <c r="D3" s="141"/>
      <c r="E3" s="141"/>
      <c r="F3" s="141"/>
    </row>
    <row r="4" spans="1:6" x14ac:dyDescent="0.25">
      <c r="A4" s="141" t="s">
        <v>225</v>
      </c>
      <c r="B4" s="141"/>
      <c r="C4" s="141"/>
      <c r="D4" s="141"/>
      <c r="E4" s="141"/>
      <c r="F4" s="141"/>
    </row>
    <row r="5" spans="1:6" x14ac:dyDescent="0.25">
      <c r="E5" s="142" t="s">
        <v>102</v>
      </c>
      <c r="F5" s="142"/>
    </row>
    <row r="6" spans="1:6" x14ac:dyDescent="0.25">
      <c r="A6" s="144" t="s">
        <v>1</v>
      </c>
      <c r="B6" s="144" t="s">
        <v>2</v>
      </c>
      <c r="C6" s="144" t="s">
        <v>33</v>
      </c>
      <c r="D6" s="144" t="s">
        <v>3</v>
      </c>
      <c r="E6" s="146" t="s">
        <v>4</v>
      </c>
      <c r="F6" s="147"/>
    </row>
    <row r="7" spans="1:6" ht="38.25" x14ac:dyDescent="0.25">
      <c r="A7" s="145"/>
      <c r="B7" s="145"/>
      <c r="C7" s="145"/>
      <c r="D7" s="145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13338.300000000001</v>
      </c>
      <c r="D9" s="16">
        <f>D10+D14+D16+D34+D12</f>
        <v>13315.1</v>
      </c>
      <c r="E9" s="16">
        <f>E10+E14+E16+E34</f>
        <v>23.2</v>
      </c>
      <c r="F9" s="16">
        <f>F10+F14+F16+F34</f>
        <v>0</v>
      </c>
    </row>
    <row r="10" spans="1:6" ht="15.75" x14ac:dyDescent="0.3">
      <c r="A10" s="48">
        <v>11020000</v>
      </c>
      <c r="B10" s="49" t="s">
        <v>104</v>
      </c>
      <c r="C10" s="16">
        <f>SUM(D10:E10)</f>
        <v>85.6</v>
      </c>
      <c r="D10" s="17">
        <f>D11</f>
        <v>85.6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85.6</v>
      </c>
      <c r="D11" s="18">
        <v>85.6</v>
      </c>
      <c r="E11" s="18"/>
      <c r="F11" s="18"/>
    </row>
    <row r="12" spans="1:6" s="115" customFormat="1" ht="26.25" customHeight="1" x14ac:dyDescent="0.25">
      <c r="A12" s="136">
        <v>13000000</v>
      </c>
      <c r="B12" s="136" t="s">
        <v>269</v>
      </c>
      <c r="C12" s="16">
        <f t="shared" ref="C12:C13" si="0">SUM(D12:E12)</f>
        <v>8</v>
      </c>
      <c r="D12" s="16">
        <f>D13</f>
        <v>8</v>
      </c>
      <c r="E12" s="16"/>
      <c r="F12" s="16"/>
    </row>
    <row r="13" spans="1:6" s="1" customFormat="1" ht="51" x14ac:dyDescent="0.25">
      <c r="A13" s="50">
        <v>13010200</v>
      </c>
      <c r="B13" s="50" t="s">
        <v>270</v>
      </c>
      <c r="C13" s="18">
        <f t="shared" si="0"/>
        <v>8</v>
      </c>
      <c r="D13" s="18">
        <v>8</v>
      </c>
      <c r="E13" s="18"/>
      <c r="F13" s="18"/>
    </row>
    <row r="14" spans="1:6" x14ac:dyDescent="0.25">
      <c r="A14" s="54">
        <v>14000000</v>
      </c>
      <c r="B14" s="51" t="s">
        <v>105</v>
      </c>
      <c r="C14" s="16">
        <f t="shared" ref="C14:C68" si="1">SUM(D14:E14)</f>
        <v>2105.14</v>
      </c>
      <c r="D14" s="16">
        <f>D15</f>
        <v>2105.14</v>
      </c>
      <c r="E14" s="16">
        <f>E15</f>
        <v>0</v>
      </c>
      <c r="F14" s="16">
        <f>F15</f>
        <v>0</v>
      </c>
    </row>
    <row r="15" spans="1:6" ht="25.5" x14ac:dyDescent="0.25">
      <c r="A15" s="55">
        <v>14040000</v>
      </c>
      <c r="B15" s="53" t="s">
        <v>106</v>
      </c>
      <c r="C15" s="18">
        <f t="shared" si="1"/>
        <v>2105.14</v>
      </c>
      <c r="D15" s="18">
        <v>2105.14</v>
      </c>
      <c r="E15" s="18"/>
      <c r="F15" s="18"/>
    </row>
    <row r="16" spans="1:6" x14ac:dyDescent="0.25">
      <c r="A16" s="25">
        <v>18000000</v>
      </c>
      <c r="B16" s="51" t="s">
        <v>107</v>
      </c>
      <c r="C16" s="16">
        <f t="shared" si="1"/>
        <v>11116.36</v>
      </c>
      <c r="D16" s="16">
        <f>D17+D28+D30</f>
        <v>11116.36</v>
      </c>
      <c r="E16" s="16">
        <f>E17+E28+E30</f>
        <v>0</v>
      </c>
      <c r="F16" s="16">
        <f>F17+F28+F30</f>
        <v>0</v>
      </c>
    </row>
    <row r="17" spans="1:6" x14ac:dyDescent="0.25">
      <c r="A17" s="12">
        <v>18010000</v>
      </c>
      <c r="B17" s="53" t="s">
        <v>108</v>
      </c>
      <c r="C17" s="18">
        <f t="shared" si="1"/>
        <v>7023.6</v>
      </c>
      <c r="D17" s="18">
        <f>SUM(D18:D27)</f>
        <v>7023.6</v>
      </c>
      <c r="E17" s="18">
        <f>SUM(E18:E27)</f>
        <v>0</v>
      </c>
      <c r="F17" s="18">
        <f>SUM(F18:F27)</f>
        <v>0</v>
      </c>
    </row>
    <row r="18" spans="1:6" ht="38.25" x14ac:dyDescent="0.25">
      <c r="A18" s="12">
        <v>18010100</v>
      </c>
      <c r="B18" s="53" t="s">
        <v>109</v>
      </c>
      <c r="C18" s="18">
        <f t="shared" si="1"/>
        <v>6</v>
      </c>
      <c r="D18" s="18">
        <v>6</v>
      </c>
      <c r="E18" s="18"/>
      <c r="F18" s="18"/>
    </row>
    <row r="19" spans="1:6" ht="38.25" x14ac:dyDescent="0.25">
      <c r="A19" s="12">
        <v>18010200</v>
      </c>
      <c r="B19" s="53" t="s">
        <v>110</v>
      </c>
      <c r="C19" s="18">
        <f t="shared" si="1"/>
        <v>62</v>
      </c>
      <c r="D19" s="18">
        <v>62</v>
      </c>
      <c r="E19" s="18"/>
      <c r="F19" s="18"/>
    </row>
    <row r="20" spans="1:6" ht="38.25" x14ac:dyDescent="0.25">
      <c r="A20" s="12">
        <v>18010300</v>
      </c>
      <c r="B20" s="53" t="s">
        <v>111</v>
      </c>
      <c r="C20" s="18">
        <f t="shared" si="1"/>
        <v>462.2</v>
      </c>
      <c r="D20" s="18">
        <v>462.2</v>
      </c>
      <c r="E20" s="18"/>
      <c r="F20" s="18"/>
    </row>
    <row r="21" spans="1:6" ht="38.25" x14ac:dyDescent="0.25">
      <c r="A21" s="56">
        <v>18010400</v>
      </c>
      <c r="B21" s="53" t="s">
        <v>112</v>
      </c>
      <c r="C21" s="18">
        <f t="shared" si="1"/>
        <v>336</v>
      </c>
      <c r="D21" s="18">
        <v>336</v>
      </c>
      <c r="E21" s="18"/>
      <c r="F21" s="18"/>
    </row>
    <row r="22" spans="1:6" x14ac:dyDescent="0.25">
      <c r="A22" s="56">
        <v>18010500</v>
      </c>
      <c r="B22" s="53" t="s">
        <v>7</v>
      </c>
      <c r="C22" s="18">
        <f t="shared" si="1"/>
        <v>1174.8</v>
      </c>
      <c r="D22" s="18">
        <v>1174.8</v>
      </c>
      <c r="E22" s="18"/>
      <c r="F22" s="18"/>
    </row>
    <row r="23" spans="1:6" x14ac:dyDescent="0.25">
      <c r="A23" s="56">
        <v>18010600</v>
      </c>
      <c r="B23" s="53" t="s">
        <v>8</v>
      </c>
      <c r="C23" s="18">
        <f t="shared" si="1"/>
        <v>3528.6</v>
      </c>
      <c r="D23" s="18">
        <v>3528.6</v>
      </c>
      <c r="E23" s="18"/>
      <c r="F23" s="18"/>
    </row>
    <row r="24" spans="1:6" x14ac:dyDescent="0.25">
      <c r="A24" s="56">
        <v>18010700</v>
      </c>
      <c r="B24" s="53" t="s">
        <v>9</v>
      </c>
      <c r="C24" s="18">
        <f t="shared" si="1"/>
        <v>299.27999999999997</v>
      </c>
      <c r="D24" s="18">
        <v>299.27999999999997</v>
      </c>
      <c r="E24" s="18"/>
      <c r="F24" s="18"/>
    </row>
    <row r="25" spans="1:6" x14ac:dyDescent="0.25">
      <c r="A25" s="56">
        <v>18010900</v>
      </c>
      <c r="B25" s="56" t="s">
        <v>10</v>
      </c>
      <c r="C25" s="18">
        <f t="shared" si="1"/>
        <v>954.72</v>
      </c>
      <c r="D25" s="18">
        <v>954.72</v>
      </c>
      <c r="E25" s="18"/>
      <c r="F25" s="18"/>
    </row>
    <row r="26" spans="1:6" x14ac:dyDescent="0.25">
      <c r="A26" s="31">
        <v>18011000</v>
      </c>
      <c r="B26" s="53" t="s">
        <v>113</v>
      </c>
      <c r="C26" s="18">
        <f t="shared" si="1"/>
        <v>200</v>
      </c>
      <c r="D26" s="18">
        <v>200</v>
      </c>
      <c r="E26" s="21"/>
      <c r="F26" s="21"/>
    </row>
    <row r="27" spans="1:6" hidden="1" x14ac:dyDescent="0.25">
      <c r="A27" s="31">
        <v>18011100</v>
      </c>
      <c r="B27" s="53" t="s">
        <v>114</v>
      </c>
      <c r="C27" s="18">
        <f t="shared" si="1"/>
        <v>0</v>
      </c>
      <c r="D27" s="18">
        <f>'[1]Доходи рік'!$C44/1000</f>
        <v>0</v>
      </c>
      <c r="E27" s="100"/>
      <c r="F27" s="21"/>
    </row>
    <row r="28" spans="1:6" x14ac:dyDescent="0.25">
      <c r="A28" s="57">
        <v>18030000</v>
      </c>
      <c r="B28" s="52" t="s">
        <v>115</v>
      </c>
      <c r="C28" s="16">
        <f t="shared" si="1"/>
        <v>1</v>
      </c>
      <c r="D28" s="69">
        <f>D29</f>
        <v>1</v>
      </c>
      <c r="E28" s="69">
        <f>E29</f>
        <v>0</v>
      </c>
      <c r="F28" s="69">
        <f>F29</f>
        <v>0</v>
      </c>
    </row>
    <row r="29" spans="1:6" x14ac:dyDescent="0.25">
      <c r="A29" s="31">
        <v>18030100</v>
      </c>
      <c r="B29" s="31" t="s">
        <v>11</v>
      </c>
      <c r="C29" s="18">
        <f t="shared" si="1"/>
        <v>1</v>
      </c>
      <c r="D29" s="18">
        <v>1</v>
      </c>
      <c r="E29" s="18"/>
      <c r="F29" s="18"/>
    </row>
    <row r="30" spans="1:6" x14ac:dyDescent="0.25">
      <c r="A30" s="26">
        <v>18050000</v>
      </c>
      <c r="B30" s="26" t="s">
        <v>12</v>
      </c>
      <c r="C30" s="16">
        <f t="shared" si="1"/>
        <v>4091.76</v>
      </c>
      <c r="D30" s="16">
        <f>SUM(D31:D33)</f>
        <v>4091.76</v>
      </c>
      <c r="E30" s="16">
        <f>SUM(E31:E33)</f>
        <v>0</v>
      </c>
      <c r="F30" s="16">
        <f>SUM(F31:F33)</f>
        <v>0</v>
      </c>
    </row>
    <row r="31" spans="1:6" x14ac:dyDescent="0.25">
      <c r="A31" s="12">
        <v>18050300</v>
      </c>
      <c r="B31" s="12" t="s">
        <v>13</v>
      </c>
      <c r="C31" s="18">
        <f t="shared" si="1"/>
        <v>468.86</v>
      </c>
      <c r="D31" s="18">
        <v>468.86</v>
      </c>
      <c r="E31" s="18"/>
      <c r="F31" s="18"/>
    </row>
    <row r="32" spans="1:6" x14ac:dyDescent="0.25">
      <c r="A32" s="12">
        <v>18050400</v>
      </c>
      <c r="B32" s="12" t="s">
        <v>14</v>
      </c>
      <c r="C32" s="18">
        <f t="shared" si="1"/>
        <v>2892.1</v>
      </c>
      <c r="D32" s="18">
        <v>2892.1</v>
      </c>
      <c r="E32" s="18"/>
      <c r="F32" s="18"/>
    </row>
    <row r="33" spans="1:6" ht="51" x14ac:dyDescent="0.25">
      <c r="A33" s="12">
        <v>18050500</v>
      </c>
      <c r="B33" s="53" t="s">
        <v>116</v>
      </c>
      <c r="C33" s="18">
        <f t="shared" si="1"/>
        <v>730.8</v>
      </c>
      <c r="D33" s="18">
        <v>730.8</v>
      </c>
      <c r="E33" s="18"/>
      <c r="F33" s="18"/>
    </row>
    <row r="34" spans="1:6" x14ac:dyDescent="0.25">
      <c r="A34" s="25">
        <v>19000000</v>
      </c>
      <c r="B34" s="25" t="s">
        <v>117</v>
      </c>
      <c r="C34" s="16">
        <f t="shared" si="1"/>
        <v>23.2</v>
      </c>
      <c r="D34" s="16">
        <f>D35</f>
        <v>0</v>
      </c>
      <c r="E34" s="16">
        <f>E35</f>
        <v>23.2</v>
      </c>
      <c r="F34" s="16">
        <f>F35</f>
        <v>0</v>
      </c>
    </row>
    <row r="35" spans="1:6" x14ac:dyDescent="0.25">
      <c r="A35" s="26">
        <v>19010000</v>
      </c>
      <c r="B35" s="26" t="s">
        <v>15</v>
      </c>
      <c r="C35" s="16">
        <f t="shared" si="1"/>
        <v>23.2</v>
      </c>
      <c r="D35" s="16">
        <f>SUM(D36:D38)</f>
        <v>0</v>
      </c>
      <c r="E35" s="16">
        <f>SUM(E36:E38)</f>
        <v>23.2</v>
      </c>
      <c r="F35" s="16">
        <f>SUM(F36:F38)</f>
        <v>0</v>
      </c>
    </row>
    <row r="36" spans="1:6" ht="25.5" x14ac:dyDescent="0.25">
      <c r="A36" s="12">
        <v>19010100</v>
      </c>
      <c r="B36" s="12" t="s">
        <v>16</v>
      </c>
      <c r="C36" s="18">
        <f t="shared" si="1"/>
        <v>18</v>
      </c>
      <c r="D36" s="18"/>
      <c r="E36" s="18">
        <v>18</v>
      </c>
      <c r="F36" s="18"/>
    </row>
    <row r="37" spans="1:6" ht="25.5" hidden="1" x14ac:dyDescent="0.25">
      <c r="A37" s="12">
        <v>19010200</v>
      </c>
      <c r="B37" s="12" t="s">
        <v>17</v>
      </c>
      <c r="C37" s="18">
        <f t="shared" si="1"/>
        <v>0</v>
      </c>
      <c r="D37" s="18"/>
      <c r="E37" s="18"/>
      <c r="F37" s="18"/>
    </row>
    <row r="38" spans="1:6" ht="38.25" x14ac:dyDescent="0.25">
      <c r="A38" s="12">
        <v>19010300</v>
      </c>
      <c r="B38" s="12" t="s">
        <v>118</v>
      </c>
      <c r="C38" s="18">
        <f t="shared" si="1"/>
        <v>5.2</v>
      </c>
      <c r="D38" s="18"/>
      <c r="E38" s="18">
        <v>5.2</v>
      </c>
      <c r="F38" s="18"/>
    </row>
    <row r="39" spans="1:6" x14ac:dyDescent="0.25">
      <c r="A39" s="58">
        <v>20000000</v>
      </c>
      <c r="B39" s="59" t="s">
        <v>18</v>
      </c>
      <c r="C39" s="16">
        <f>SUM(D39:E39)</f>
        <v>3265.5990000000002</v>
      </c>
      <c r="D39" s="16">
        <f>D40+D48+D51+D55+D44</f>
        <v>887.3</v>
      </c>
      <c r="E39" s="16">
        <f>E40+E48+E51+E55+E53</f>
        <v>2378.299</v>
      </c>
      <c r="F39" s="16">
        <f>F40+F48+F51+F55+F53</f>
        <v>862.2</v>
      </c>
    </row>
    <row r="40" spans="1:6" x14ac:dyDescent="0.25">
      <c r="A40" s="60">
        <v>21000000</v>
      </c>
      <c r="B40" s="61" t="s">
        <v>119</v>
      </c>
      <c r="C40" s="16">
        <f t="shared" si="1"/>
        <v>167.1</v>
      </c>
      <c r="D40" s="16">
        <f>D41+D43</f>
        <v>167.1</v>
      </c>
      <c r="E40" s="16">
        <f>E41+E43</f>
        <v>0</v>
      </c>
      <c r="F40" s="16">
        <f>F41+F43</f>
        <v>0</v>
      </c>
    </row>
    <row r="41" spans="1:6" ht="81" x14ac:dyDescent="0.25">
      <c r="A41" s="60">
        <v>21010000</v>
      </c>
      <c r="B41" s="51" t="s">
        <v>120</v>
      </c>
      <c r="C41" s="16">
        <f t="shared" si="1"/>
        <v>155.6</v>
      </c>
      <c r="D41" s="16">
        <f>D42</f>
        <v>155.6</v>
      </c>
      <c r="E41" s="16">
        <f>E42</f>
        <v>0</v>
      </c>
      <c r="F41" s="16">
        <f>F42</f>
        <v>0</v>
      </c>
    </row>
    <row r="42" spans="1:6" ht="38.25" x14ac:dyDescent="0.25">
      <c r="A42" s="32">
        <v>21010300</v>
      </c>
      <c r="B42" s="62" t="s">
        <v>121</v>
      </c>
      <c r="C42" s="18">
        <f t="shared" si="1"/>
        <v>155.6</v>
      </c>
      <c r="D42" s="18">
        <v>155.6</v>
      </c>
      <c r="E42" s="18"/>
      <c r="F42" s="18"/>
    </row>
    <row r="43" spans="1:6" x14ac:dyDescent="0.25">
      <c r="A43" s="6">
        <v>21081100</v>
      </c>
      <c r="B43" s="6" t="s">
        <v>19</v>
      </c>
      <c r="C43" s="17">
        <f t="shared" si="1"/>
        <v>11.5</v>
      </c>
      <c r="D43" s="17">
        <v>11.5</v>
      </c>
      <c r="E43" s="16"/>
      <c r="F43" s="16"/>
    </row>
    <row r="44" spans="1:6" s="1" customFormat="1" x14ac:dyDescent="0.25">
      <c r="A44" s="6">
        <v>22010000</v>
      </c>
      <c r="B44" s="6" t="s">
        <v>199</v>
      </c>
      <c r="C44" s="17">
        <f>SUM(C45:C47)</f>
        <v>416.5</v>
      </c>
      <c r="D44" s="17">
        <f>SUM(D45:D47)</f>
        <v>416.5</v>
      </c>
      <c r="E44" s="16"/>
      <c r="F44" s="16"/>
    </row>
    <row r="45" spans="1:6" s="68" customFormat="1" x14ac:dyDescent="0.25">
      <c r="A45" s="106">
        <v>22012500</v>
      </c>
      <c r="B45" s="106" t="s">
        <v>200</v>
      </c>
      <c r="C45" s="18">
        <f>D45</f>
        <v>370.8</v>
      </c>
      <c r="D45" s="18">
        <v>370.8</v>
      </c>
      <c r="E45" s="18"/>
      <c r="F45" s="18"/>
    </row>
    <row r="46" spans="1:6" s="68" customFormat="1" ht="25.5" x14ac:dyDescent="0.25">
      <c r="A46" s="106">
        <v>22012600</v>
      </c>
      <c r="B46" s="106" t="s">
        <v>248</v>
      </c>
      <c r="C46" s="18">
        <f t="shared" ref="C46:C47" si="2">D46</f>
        <v>26.5</v>
      </c>
      <c r="D46" s="18">
        <v>26.5</v>
      </c>
      <c r="E46" s="18"/>
      <c r="F46" s="18"/>
    </row>
    <row r="47" spans="1:6" s="68" customFormat="1" ht="66.75" customHeight="1" x14ac:dyDescent="0.25">
      <c r="A47" s="106">
        <v>22012900</v>
      </c>
      <c r="B47" s="106" t="s">
        <v>249</v>
      </c>
      <c r="C47" s="18">
        <f t="shared" si="2"/>
        <v>19.2</v>
      </c>
      <c r="D47" s="18">
        <v>19.2</v>
      </c>
      <c r="E47" s="18"/>
      <c r="F47" s="18"/>
    </row>
    <row r="48" spans="1:6" x14ac:dyDescent="0.25">
      <c r="A48" s="63">
        <v>22090000</v>
      </c>
      <c r="B48" s="63" t="s">
        <v>20</v>
      </c>
      <c r="C48" s="16">
        <f t="shared" si="1"/>
        <v>270.79999999999995</v>
      </c>
      <c r="D48" s="16">
        <f>SUM(D49:D50)</f>
        <v>270.79999999999995</v>
      </c>
      <c r="E48" s="16">
        <f>SUM(E49:E50)</f>
        <v>0</v>
      </c>
      <c r="F48" s="16">
        <f>SUM(F49:F50)</f>
        <v>0</v>
      </c>
    </row>
    <row r="49" spans="1:6" ht="38.25" x14ac:dyDescent="0.25">
      <c r="A49" s="43">
        <v>22090100</v>
      </c>
      <c r="B49" s="43" t="s">
        <v>21</v>
      </c>
      <c r="C49" s="18">
        <f t="shared" si="1"/>
        <v>167.7</v>
      </c>
      <c r="D49" s="18">
        <v>167.7</v>
      </c>
      <c r="E49" s="18"/>
      <c r="F49" s="18"/>
    </row>
    <row r="50" spans="1:6" ht="38.25" x14ac:dyDescent="0.25">
      <c r="A50" s="43">
        <v>22090400</v>
      </c>
      <c r="B50" s="43" t="s">
        <v>22</v>
      </c>
      <c r="C50" s="18">
        <f t="shared" si="1"/>
        <v>103.1</v>
      </c>
      <c r="D50" s="18">
        <v>103.1</v>
      </c>
      <c r="E50" s="18"/>
      <c r="F50" s="18"/>
    </row>
    <row r="51" spans="1:6" x14ac:dyDescent="0.25">
      <c r="A51" s="63">
        <v>24060000</v>
      </c>
      <c r="B51" s="63" t="s">
        <v>122</v>
      </c>
      <c r="C51" s="16">
        <f t="shared" si="1"/>
        <v>32.9</v>
      </c>
      <c r="D51" s="16">
        <f>D52+D54</f>
        <v>32.9</v>
      </c>
      <c r="E51" s="16">
        <f>E52+E54</f>
        <v>0</v>
      </c>
      <c r="F51" s="16">
        <f>F52+F54</f>
        <v>0</v>
      </c>
    </row>
    <row r="52" spans="1:6" x14ac:dyDescent="0.25">
      <c r="A52" s="64">
        <v>24060300</v>
      </c>
      <c r="B52" s="64" t="s">
        <v>23</v>
      </c>
      <c r="C52" s="17">
        <f t="shared" si="1"/>
        <v>32.9</v>
      </c>
      <c r="D52" s="17">
        <v>32.9</v>
      </c>
      <c r="E52" s="16"/>
      <c r="F52" s="16"/>
    </row>
    <row r="53" spans="1:6" s="1" customFormat="1" ht="25.5" x14ac:dyDescent="0.25">
      <c r="A53" s="64">
        <v>24170000</v>
      </c>
      <c r="B53" s="64" t="s">
        <v>210</v>
      </c>
      <c r="C53" s="17">
        <f t="shared" si="1"/>
        <v>862.2</v>
      </c>
      <c r="D53" s="17"/>
      <c r="E53" s="16">
        <v>862.2</v>
      </c>
      <c r="F53" s="16">
        <f>E53</f>
        <v>862.2</v>
      </c>
    </row>
    <row r="54" spans="1:6" ht="38.25" hidden="1" x14ac:dyDescent="0.25">
      <c r="A54" s="32">
        <v>24062100</v>
      </c>
      <c r="B54" s="12" t="s">
        <v>92</v>
      </c>
      <c r="C54" s="17">
        <f t="shared" si="1"/>
        <v>0</v>
      </c>
      <c r="D54" s="18">
        <f>'[1]Доходи рік'!C66/1000</f>
        <v>0</v>
      </c>
      <c r="E54" s="18"/>
      <c r="F54" s="18"/>
    </row>
    <row r="55" spans="1:6" x14ac:dyDescent="0.25">
      <c r="A55" s="25">
        <v>25000000</v>
      </c>
      <c r="B55" s="25" t="s">
        <v>24</v>
      </c>
      <c r="C55" s="16">
        <f t="shared" si="1"/>
        <v>1516.0989999999997</v>
      </c>
      <c r="D55" s="17">
        <f>D56+D61</f>
        <v>0</v>
      </c>
      <c r="E55" s="17">
        <f>E56+E61</f>
        <v>1516.0989999999997</v>
      </c>
      <c r="F55" s="17">
        <f>F56+F61</f>
        <v>0</v>
      </c>
    </row>
    <row r="56" spans="1:6" ht="25.5" x14ac:dyDescent="0.25">
      <c r="A56" s="26">
        <v>25010000</v>
      </c>
      <c r="B56" s="65" t="s">
        <v>25</v>
      </c>
      <c r="C56" s="16">
        <f t="shared" si="1"/>
        <v>1244.0949999999998</v>
      </c>
      <c r="D56" s="16">
        <f>SUM(D57:D58)</f>
        <v>0</v>
      </c>
      <c r="E56" s="16">
        <f>SUM(E57:E60)</f>
        <v>1244.0949999999998</v>
      </c>
      <c r="F56" s="16">
        <f>SUM(F57:F58)</f>
        <v>0</v>
      </c>
    </row>
    <row r="57" spans="1:6" ht="25.5" x14ac:dyDescent="0.25">
      <c r="A57" s="12">
        <v>25010100</v>
      </c>
      <c r="B57" s="66" t="s">
        <v>26</v>
      </c>
      <c r="C57" s="18">
        <f t="shared" si="1"/>
        <v>1172.8499999999999</v>
      </c>
      <c r="D57" s="18"/>
      <c r="E57" s="18">
        <v>1172.8499999999999</v>
      </c>
      <c r="F57" s="18"/>
    </row>
    <row r="58" spans="1:6" ht="25.5" x14ac:dyDescent="0.25">
      <c r="A58" s="12">
        <v>25010200</v>
      </c>
      <c r="B58" s="66" t="s">
        <v>27</v>
      </c>
      <c r="C58" s="18">
        <f t="shared" si="1"/>
        <v>71.099999999999994</v>
      </c>
      <c r="D58" s="18"/>
      <c r="E58" s="18">
        <v>71.099999999999994</v>
      </c>
      <c r="F58" s="18"/>
    </row>
    <row r="59" spans="1:6" s="1" customFormat="1" x14ac:dyDescent="0.25">
      <c r="A59" s="12">
        <v>25010300</v>
      </c>
      <c r="B59" s="113" t="s">
        <v>221</v>
      </c>
      <c r="C59" s="18">
        <f t="shared" si="1"/>
        <v>0</v>
      </c>
      <c r="D59" s="18"/>
      <c r="E59" s="18"/>
      <c r="F59" s="18"/>
    </row>
    <row r="60" spans="1:6" s="1" customFormat="1" ht="13.5" customHeight="1" x14ac:dyDescent="0.25">
      <c r="A60" s="12">
        <v>25010400</v>
      </c>
      <c r="B60" s="113" t="s">
        <v>222</v>
      </c>
      <c r="C60" s="18">
        <f t="shared" si="1"/>
        <v>0.14499999999999999</v>
      </c>
      <c r="D60" s="18"/>
      <c r="E60" s="18">
        <v>0.14499999999999999</v>
      </c>
      <c r="F60" s="18"/>
    </row>
    <row r="61" spans="1:6" x14ac:dyDescent="0.25">
      <c r="A61" s="26">
        <v>25020000</v>
      </c>
      <c r="B61" s="65" t="s">
        <v>100</v>
      </c>
      <c r="C61" s="16">
        <f t="shared" si="1"/>
        <v>272.00400000000002</v>
      </c>
      <c r="D61" s="16">
        <f>SUM(D62:D63)</f>
        <v>0</v>
      </c>
      <c r="E61" s="16">
        <f>SUM(E62:E63)</f>
        <v>272.00400000000002</v>
      </c>
      <c r="F61" s="16">
        <f>SUM(F62:F63)</f>
        <v>0</v>
      </c>
    </row>
    <row r="62" spans="1:6" x14ac:dyDescent="0.25">
      <c r="A62" s="12">
        <v>25020100</v>
      </c>
      <c r="B62" s="66" t="s">
        <v>153</v>
      </c>
      <c r="C62" s="18">
        <f t="shared" si="1"/>
        <v>246.10400000000001</v>
      </c>
      <c r="D62" s="18"/>
      <c r="E62" s="18">
        <v>246.10400000000001</v>
      </c>
      <c r="F62" s="18"/>
    </row>
    <row r="63" spans="1:6" ht="38.25" x14ac:dyDescent="0.25">
      <c r="A63" s="12">
        <v>25020200</v>
      </c>
      <c r="B63" s="66" t="s">
        <v>101</v>
      </c>
      <c r="C63" s="18">
        <f t="shared" si="1"/>
        <v>25.9</v>
      </c>
      <c r="D63" s="18"/>
      <c r="E63" s="18">
        <v>25.9</v>
      </c>
      <c r="F63" s="18"/>
    </row>
    <row r="64" spans="1:6" s="115" customFormat="1" ht="15.75" x14ac:dyDescent="0.3">
      <c r="A64" s="25">
        <v>41020000</v>
      </c>
      <c r="B64" s="114" t="s">
        <v>224</v>
      </c>
      <c r="C64" s="16">
        <f t="shared" si="1"/>
        <v>1254.278</v>
      </c>
      <c r="D64" s="16">
        <f>D65</f>
        <v>1254.278</v>
      </c>
      <c r="E64" s="16">
        <f>E65</f>
        <v>0</v>
      </c>
      <c r="F64" s="16">
        <f>F65</f>
        <v>0</v>
      </c>
    </row>
    <row r="65" spans="1:6" s="1" customFormat="1" x14ac:dyDescent="0.25">
      <c r="A65" s="12">
        <v>41020900</v>
      </c>
      <c r="B65" s="66" t="s">
        <v>223</v>
      </c>
      <c r="C65" s="18">
        <f t="shared" si="1"/>
        <v>1254.278</v>
      </c>
      <c r="D65" s="18">
        <v>1254.278</v>
      </c>
      <c r="E65" s="18"/>
      <c r="F65" s="18"/>
    </row>
    <row r="66" spans="1:6" x14ac:dyDescent="0.25">
      <c r="A66" s="63">
        <v>41030000</v>
      </c>
      <c r="B66" s="63" t="s">
        <v>123</v>
      </c>
      <c r="C66" s="16">
        <f>SUM(D66:E66)</f>
        <v>6164.9</v>
      </c>
      <c r="D66" s="16">
        <f>D67+D68</f>
        <v>6134.9</v>
      </c>
      <c r="E66" s="16">
        <f>E67+E68</f>
        <v>30</v>
      </c>
      <c r="F66" s="16">
        <f>F67+F68</f>
        <v>30</v>
      </c>
    </row>
    <row r="67" spans="1:6" x14ac:dyDescent="0.25">
      <c r="A67" s="43">
        <v>41035000</v>
      </c>
      <c r="B67" s="43" t="s">
        <v>124</v>
      </c>
      <c r="C67" s="18">
        <f t="shared" si="1"/>
        <v>6164.9</v>
      </c>
      <c r="D67" s="18">
        <v>6134.9</v>
      </c>
      <c r="E67" s="18">
        <v>30</v>
      </c>
      <c r="F67" s="18">
        <v>30</v>
      </c>
    </row>
    <row r="68" spans="1:6" s="1" customFormat="1" ht="51" hidden="1" x14ac:dyDescent="0.25">
      <c r="A68" s="43">
        <v>41037003</v>
      </c>
      <c r="B68" s="66" t="s">
        <v>211</v>
      </c>
      <c r="C68" s="18">
        <f t="shared" si="1"/>
        <v>0</v>
      </c>
      <c r="D68" s="18"/>
      <c r="E68" s="18"/>
      <c r="F68" s="18"/>
    </row>
    <row r="69" spans="1:6" x14ac:dyDescent="0.25">
      <c r="A69" s="13"/>
      <c r="B69" s="25" t="s">
        <v>125</v>
      </c>
      <c r="C69" s="16">
        <f>SUM(D69:E69)</f>
        <v>24023.076999999997</v>
      </c>
      <c r="D69" s="16">
        <f>D9+D39+D66+D64</f>
        <v>21591.577999999998</v>
      </c>
      <c r="E69" s="16">
        <f>E9+E39+E66+E64</f>
        <v>2431.4989999999998</v>
      </c>
      <c r="F69" s="16">
        <f>F9+F39+F66+F64</f>
        <v>892.2</v>
      </c>
    </row>
    <row r="70" spans="1:6" ht="22.5" x14ac:dyDescent="0.25">
      <c r="A70" s="87">
        <v>208400</v>
      </c>
      <c r="B70" s="88" t="s">
        <v>154</v>
      </c>
      <c r="C70" s="16">
        <f>SUM(D70:E70)</f>
        <v>0</v>
      </c>
      <c r="D70" s="18">
        <f>'додаток 2'!D34</f>
        <v>-6356.377999999997</v>
      </c>
      <c r="E70" s="18">
        <f>-D70</f>
        <v>6356.377999999997</v>
      </c>
      <c r="F70" s="16">
        <f>E70</f>
        <v>6356.377999999997</v>
      </c>
    </row>
    <row r="71" spans="1:6" x14ac:dyDescent="0.25">
      <c r="D71" s="68"/>
      <c r="E71" s="68"/>
      <c r="F71" s="68"/>
    </row>
    <row r="72" spans="1:6" ht="15.75" thickBot="1" x14ac:dyDescent="0.3">
      <c r="B72" s="2" t="s">
        <v>126</v>
      </c>
      <c r="C72" s="148"/>
      <c r="D72" s="148"/>
      <c r="E72" s="148" t="s">
        <v>236</v>
      </c>
      <c r="F72" s="148"/>
    </row>
    <row r="73" spans="1:6" x14ac:dyDescent="0.25">
      <c r="B73" s="11"/>
      <c r="C73" s="143" t="s">
        <v>150</v>
      </c>
      <c r="D73" s="143"/>
      <c r="E73" s="139" t="s">
        <v>28</v>
      </c>
      <c r="F73" s="139"/>
    </row>
  </sheetData>
  <mergeCells count="14">
    <mergeCell ref="C73:D73"/>
    <mergeCell ref="E73:F73"/>
    <mergeCell ref="A6:A7"/>
    <mergeCell ref="B6:B7"/>
    <mergeCell ref="C6:C7"/>
    <mergeCell ref="D6:D7"/>
    <mergeCell ref="E6:F6"/>
    <mergeCell ref="C72:D72"/>
    <mergeCell ref="E72:F72"/>
    <mergeCell ref="C1:F1"/>
    <mergeCell ref="C2:F2"/>
    <mergeCell ref="A3:F3"/>
    <mergeCell ref="A4:F4"/>
    <mergeCell ref="E5:F5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2" sqref="C2:F2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39" t="s">
        <v>81</v>
      </c>
      <c r="D1" s="139"/>
      <c r="E1" s="139"/>
      <c r="F1" s="139"/>
    </row>
    <row r="2" spans="1:7" ht="37.5" customHeight="1" x14ac:dyDescent="0.25">
      <c r="C2" s="140" t="s">
        <v>263</v>
      </c>
      <c r="D2" s="140"/>
      <c r="E2" s="140"/>
      <c r="F2" s="140"/>
      <c r="G2" s="90"/>
    </row>
    <row r="5" spans="1:7" ht="15" x14ac:dyDescent="0.25">
      <c r="A5" s="154" t="s">
        <v>131</v>
      </c>
      <c r="B5" s="154"/>
      <c r="C5" s="154"/>
      <c r="D5" s="154"/>
      <c r="E5" s="154"/>
      <c r="F5" s="154"/>
    </row>
    <row r="6" spans="1:7" ht="15" x14ac:dyDescent="0.25">
      <c r="A6" s="154" t="s">
        <v>225</v>
      </c>
      <c r="B6" s="154"/>
      <c r="C6" s="154"/>
      <c r="D6" s="154"/>
      <c r="E6" s="154"/>
      <c r="F6" s="154"/>
    </row>
    <row r="7" spans="1:7" x14ac:dyDescent="0.25">
      <c r="A7" s="155"/>
      <c r="B7" s="155"/>
      <c r="C7" s="155"/>
      <c r="D7" s="155"/>
      <c r="E7" s="155"/>
      <c r="F7" s="155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42" t="s">
        <v>132</v>
      </c>
      <c r="F11" s="142"/>
    </row>
    <row r="12" spans="1:7" ht="13.5" customHeight="1" x14ac:dyDescent="0.25">
      <c r="A12" s="152" t="s">
        <v>1</v>
      </c>
      <c r="B12" s="152" t="s">
        <v>133</v>
      </c>
      <c r="C12" s="152" t="s">
        <v>33</v>
      </c>
      <c r="D12" s="152" t="s">
        <v>3</v>
      </c>
      <c r="E12" s="150" t="s">
        <v>4</v>
      </c>
      <c r="F12" s="151"/>
    </row>
    <row r="13" spans="1:7" ht="40.5" x14ac:dyDescent="0.25">
      <c r="A13" s="153"/>
      <c r="B13" s="153"/>
      <c r="C13" s="153"/>
      <c r="D13" s="153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</v>
      </c>
      <c r="D14" s="16">
        <f>D22</f>
        <v>-3619.897999999997</v>
      </c>
      <c r="E14" s="16">
        <f>E22</f>
        <v>6484.5779999999968</v>
      </c>
      <c r="F14" s="16">
        <f>F22</f>
        <v>6372.2779999999966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9" customFormat="1" ht="14.25" x14ac:dyDescent="0.25">
      <c r="A22" s="78">
        <v>200000</v>
      </c>
      <c r="B22" s="79" t="s">
        <v>185</v>
      </c>
      <c r="C22" s="18">
        <f>D22+E22</f>
        <v>2864.68</v>
      </c>
      <c r="D22" s="17">
        <f>D25</f>
        <v>-3619.897999999997</v>
      </c>
      <c r="E22" s="17">
        <f>E25+E23</f>
        <v>6484.5779999999968</v>
      </c>
      <c r="F22" s="17">
        <f>F25</f>
        <v>6372.2779999999966</v>
      </c>
    </row>
    <row r="23" spans="1:6" s="99" customFormat="1" ht="30" customHeight="1" x14ac:dyDescent="0.25">
      <c r="A23" s="78">
        <v>205000</v>
      </c>
      <c r="B23" s="81" t="s">
        <v>187</v>
      </c>
      <c r="C23" s="18">
        <f>E23</f>
        <v>112.3</v>
      </c>
      <c r="D23" s="17"/>
      <c r="E23" s="17">
        <f>E24</f>
        <v>112.3</v>
      </c>
      <c r="F23" s="17"/>
    </row>
    <row r="24" spans="1:6" s="99" customFormat="1" ht="15" x14ac:dyDescent="0.25">
      <c r="A24" s="78">
        <v>205100</v>
      </c>
      <c r="B24" s="83" t="s">
        <v>128</v>
      </c>
      <c r="C24" s="18">
        <f>E24</f>
        <v>112.3</v>
      </c>
      <c r="D24" s="107"/>
      <c r="E24" s="120">
        <v>112.3</v>
      </c>
      <c r="F24" s="17"/>
    </row>
    <row r="25" spans="1:6" s="73" customFormat="1" ht="30" x14ac:dyDescent="0.25">
      <c r="A25" s="80">
        <v>208000</v>
      </c>
      <c r="B25" s="81" t="s">
        <v>186</v>
      </c>
      <c r="C25" s="18">
        <f>D25+E25</f>
        <v>2752.3799999999997</v>
      </c>
      <c r="D25" s="108">
        <f>SUM(D26:D27)</f>
        <v>-3619.897999999997</v>
      </c>
      <c r="E25" s="121">
        <f>SUM(E26:E27)</f>
        <v>6372.2779999999966</v>
      </c>
      <c r="F25" s="67">
        <f>SUM(F26:F27)</f>
        <v>6372.2779999999966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08">
        <v>2736.48</v>
      </c>
      <c r="E26" s="122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-6356.377999999997</v>
      </c>
      <c r="E27" s="123">
        <f>E34</f>
        <v>6356.377999999997</v>
      </c>
      <c r="F27" s="18">
        <f>E27</f>
        <v>6356.377999999997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-3619.897999999997</v>
      </c>
      <c r="E28" s="123">
        <f>E29+E32</f>
        <v>6484.5779999999968</v>
      </c>
      <c r="F28" s="18">
        <f>F29+F32</f>
        <v>6372.2779999999966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24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25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25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-3619.897999999997</v>
      </c>
      <c r="E32" s="123">
        <f>E33+E34</f>
        <v>6484.5779999999968</v>
      </c>
      <c r="F32" s="18">
        <f>F33+F34</f>
        <v>6372.2779999999966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23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3'!E60-'додаток 1'!D69-'додаток 2'!D33</f>
        <v>-6356.377999999997</v>
      </c>
      <c r="E34" s="123">
        <f>-D34</f>
        <v>6356.377999999997</v>
      </c>
      <c r="F34" s="18">
        <f>E34</f>
        <v>6356.377999999997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49" t="s">
        <v>235</v>
      </c>
      <c r="B39" s="149"/>
      <c r="C39" s="149"/>
      <c r="D39" s="149"/>
      <c r="E39" s="149"/>
      <c r="F39" s="149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O29" sqref="O29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40" t="s">
        <v>83</v>
      </c>
      <c r="O1" s="140"/>
      <c r="P1" s="140"/>
    </row>
    <row r="2" spans="1:16" ht="37.5" customHeight="1" x14ac:dyDescent="0.25">
      <c r="L2" s="140" t="s">
        <v>264</v>
      </c>
      <c r="M2" s="140"/>
      <c r="N2" s="140"/>
      <c r="O2" s="140"/>
      <c r="P2" s="140"/>
    </row>
    <row r="3" spans="1:16" ht="3.75" customHeight="1" x14ac:dyDescent="0.25"/>
    <row r="4" spans="1:16" ht="14.25" x14ac:dyDescent="0.25">
      <c r="B4" s="156" t="s">
        <v>148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</row>
    <row r="5" spans="1:16" ht="14.25" x14ac:dyDescent="0.25">
      <c r="B5" s="156" t="s">
        <v>229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57" t="s">
        <v>146</v>
      </c>
      <c r="B8" s="157" t="s">
        <v>31</v>
      </c>
      <c r="C8" s="157" t="s">
        <v>147</v>
      </c>
      <c r="D8" s="144" t="s">
        <v>145</v>
      </c>
      <c r="E8" s="146" t="s">
        <v>32</v>
      </c>
      <c r="F8" s="147"/>
      <c r="G8" s="147"/>
      <c r="H8" s="147"/>
      <c r="I8" s="160"/>
      <c r="J8" s="146" t="s">
        <v>41</v>
      </c>
      <c r="K8" s="147"/>
      <c r="L8" s="147"/>
      <c r="M8" s="147"/>
      <c r="N8" s="147"/>
      <c r="O8" s="160"/>
      <c r="P8" s="144" t="s">
        <v>40</v>
      </c>
    </row>
    <row r="9" spans="1:16" s="11" customFormat="1" ht="12.75" customHeight="1" x14ac:dyDescent="0.25">
      <c r="A9" s="158"/>
      <c r="B9" s="158"/>
      <c r="C9" s="158"/>
      <c r="D9" s="165"/>
      <c r="E9" s="144" t="s">
        <v>33</v>
      </c>
      <c r="F9" s="161" t="s">
        <v>37</v>
      </c>
      <c r="G9" s="146" t="s">
        <v>34</v>
      </c>
      <c r="H9" s="160"/>
      <c r="I9" s="161" t="s">
        <v>38</v>
      </c>
      <c r="J9" s="157" t="s">
        <v>33</v>
      </c>
      <c r="K9" s="161" t="s">
        <v>37</v>
      </c>
      <c r="L9" s="146" t="s">
        <v>34</v>
      </c>
      <c r="M9" s="160"/>
      <c r="N9" s="161" t="s">
        <v>38</v>
      </c>
      <c r="O9" s="46" t="s">
        <v>34</v>
      </c>
      <c r="P9" s="165"/>
    </row>
    <row r="10" spans="1:16" s="11" customFormat="1" ht="12.75" customHeight="1" x14ac:dyDescent="0.25">
      <c r="A10" s="158"/>
      <c r="B10" s="158"/>
      <c r="C10" s="158"/>
      <c r="D10" s="165"/>
      <c r="E10" s="165"/>
      <c r="F10" s="162"/>
      <c r="G10" s="157" t="s">
        <v>35</v>
      </c>
      <c r="H10" s="157" t="s">
        <v>36</v>
      </c>
      <c r="I10" s="162"/>
      <c r="J10" s="158"/>
      <c r="K10" s="162"/>
      <c r="L10" s="157" t="s">
        <v>35</v>
      </c>
      <c r="M10" s="157" t="s">
        <v>36</v>
      </c>
      <c r="N10" s="162"/>
      <c r="O10" s="157" t="s">
        <v>39</v>
      </c>
      <c r="P10" s="165"/>
    </row>
    <row r="11" spans="1:16" s="11" customFormat="1" ht="115.5" customHeight="1" x14ac:dyDescent="0.25">
      <c r="A11" s="159"/>
      <c r="B11" s="159"/>
      <c r="C11" s="159"/>
      <c r="D11" s="145"/>
      <c r="E11" s="145"/>
      <c r="F11" s="163"/>
      <c r="G11" s="159"/>
      <c r="H11" s="159"/>
      <c r="I11" s="163"/>
      <c r="J11" s="159"/>
      <c r="K11" s="163"/>
      <c r="L11" s="159"/>
      <c r="M11" s="159"/>
      <c r="N11" s="163"/>
      <c r="O11" s="159"/>
      <c r="P11" s="145"/>
    </row>
    <row r="12" spans="1:16" s="8" customFormat="1" ht="14.25" x14ac:dyDescent="0.25">
      <c r="A12" s="7"/>
      <c r="B12" s="40" t="s">
        <v>42</v>
      </c>
      <c r="C12" s="40" t="s">
        <v>176</v>
      </c>
      <c r="D12" s="20" t="s">
        <v>43</v>
      </c>
      <c r="E12" s="110">
        <f>E13</f>
        <v>4379.2299999999996</v>
      </c>
      <c r="F12" s="110">
        <f>F13</f>
        <v>4379.2299999999996</v>
      </c>
      <c r="G12" s="110">
        <f t="shared" ref="G12:P12" si="0">G13</f>
        <v>3448.33</v>
      </c>
      <c r="H12" s="110">
        <f t="shared" si="0"/>
        <v>268</v>
      </c>
      <c r="I12" s="110"/>
      <c r="J12" s="117">
        <f t="shared" si="0"/>
        <v>349.21100000000001</v>
      </c>
      <c r="K12" s="133">
        <f t="shared" si="0"/>
        <v>0.77100000000000002</v>
      </c>
      <c r="L12" s="133">
        <f t="shared" si="0"/>
        <v>0</v>
      </c>
      <c r="M12" s="133">
        <f t="shared" si="0"/>
        <v>0</v>
      </c>
      <c r="N12" s="128">
        <f t="shared" si="0"/>
        <v>348.44</v>
      </c>
      <c r="O12" s="128">
        <f t="shared" si="0"/>
        <v>348.44</v>
      </c>
      <c r="P12" s="110">
        <f t="shared" si="0"/>
        <v>4728.4409999999998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09">
        <f>F13</f>
        <v>4379.2299999999996</v>
      </c>
      <c r="F13" s="109">
        <v>4379.2299999999996</v>
      </c>
      <c r="G13" s="109">
        <v>3448.33</v>
      </c>
      <c r="H13" s="109">
        <v>268</v>
      </c>
      <c r="I13" s="109"/>
      <c r="J13" s="118">
        <f>K13+N13</f>
        <v>349.21100000000001</v>
      </c>
      <c r="K13" s="131">
        <v>0.77100000000000002</v>
      </c>
      <c r="L13" s="131"/>
      <c r="M13" s="131"/>
      <c r="N13" s="130">
        <f>O13</f>
        <v>348.44</v>
      </c>
      <c r="O13" s="130">
        <v>348.44</v>
      </c>
      <c r="P13" s="109">
        <f>E13+J13</f>
        <v>4728.4409999999998</v>
      </c>
    </row>
    <row r="14" spans="1:16" ht="4.5" customHeight="1" x14ac:dyDescent="0.25">
      <c r="A14" s="5"/>
      <c r="B14" s="29"/>
      <c r="C14" s="29"/>
      <c r="D14" s="21"/>
      <c r="E14" s="118"/>
      <c r="F14" s="118"/>
      <c r="G14" s="118"/>
      <c r="H14" s="118"/>
      <c r="I14" s="118"/>
      <c r="J14" s="118"/>
      <c r="K14" s="131"/>
      <c r="L14" s="131"/>
      <c r="M14" s="131"/>
      <c r="N14" s="131"/>
      <c r="O14" s="131"/>
      <c r="P14" s="118"/>
    </row>
    <row r="15" spans="1:16" s="8" customFormat="1" ht="14.25" x14ac:dyDescent="0.25">
      <c r="A15" s="7"/>
      <c r="B15" s="40" t="s">
        <v>46</v>
      </c>
      <c r="C15" s="40" t="s">
        <v>175</v>
      </c>
      <c r="D15" s="20" t="s">
        <v>47</v>
      </c>
      <c r="E15" s="110">
        <f>E16</f>
        <v>6155.85</v>
      </c>
      <c r="F15" s="110">
        <f>F16</f>
        <v>6155.85</v>
      </c>
      <c r="G15" s="110">
        <f t="shared" ref="G15:P15" si="1">G16</f>
        <v>4492.1099999999997</v>
      </c>
      <c r="H15" s="110">
        <f t="shared" si="1"/>
        <v>1465.4</v>
      </c>
      <c r="I15" s="110"/>
      <c r="J15" s="110">
        <f t="shared" si="1"/>
        <v>2066.3090000000002</v>
      </c>
      <c r="K15" s="128">
        <f t="shared" si="1"/>
        <v>1406.309</v>
      </c>
      <c r="L15" s="133">
        <f t="shared" si="1"/>
        <v>0</v>
      </c>
      <c r="M15" s="133">
        <f t="shared" si="1"/>
        <v>0</v>
      </c>
      <c r="N15" s="128">
        <f t="shared" si="1"/>
        <v>660</v>
      </c>
      <c r="O15" s="128">
        <f t="shared" si="1"/>
        <v>660</v>
      </c>
      <c r="P15" s="110">
        <f t="shared" si="1"/>
        <v>8222.1589999999997</v>
      </c>
    </row>
    <row r="16" spans="1:16" x14ac:dyDescent="0.25">
      <c r="A16" s="5"/>
      <c r="B16" s="29" t="s">
        <v>48</v>
      </c>
      <c r="C16" s="29" t="s">
        <v>169</v>
      </c>
      <c r="D16" s="21" t="s">
        <v>49</v>
      </c>
      <c r="E16" s="109">
        <f>F16</f>
        <v>6155.85</v>
      </c>
      <c r="F16" s="109">
        <v>6155.85</v>
      </c>
      <c r="G16" s="109">
        <v>4492.1099999999997</v>
      </c>
      <c r="H16" s="109">
        <v>1465.4</v>
      </c>
      <c r="I16" s="109"/>
      <c r="J16" s="109">
        <f>K16+N16</f>
        <v>2066.3090000000002</v>
      </c>
      <c r="K16" s="130">
        <v>1406.309</v>
      </c>
      <c r="L16" s="131"/>
      <c r="M16" s="131"/>
      <c r="N16" s="130">
        <f>O16</f>
        <v>660</v>
      </c>
      <c r="O16" s="130">
        <v>660</v>
      </c>
      <c r="P16" s="109">
        <f>E16+J16</f>
        <v>8222.1589999999997</v>
      </c>
    </row>
    <row r="17" spans="1:16" ht="5.25" customHeight="1" x14ac:dyDescent="0.25">
      <c r="A17" s="5"/>
      <c r="B17" s="29"/>
      <c r="C17" s="29"/>
      <c r="D17" s="21"/>
      <c r="E17" s="118"/>
      <c r="F17" s="118"/>
      <c r="G17" s="118"/>
      <c r="H17" s="118"/>
      <c r="I17" s="118"/>
      <c r="J17" s="118"/>
      <c r="K17" s="131"/>
      <c r="L17" s="131"/>
      <c r="M17" s="131"/>
      <c r="N17" s="131"/>
      <c r="O17" s="131"/>
      <c r="P17" s="118"/>
    </row>
    <row r="18" spans="1:16" s="8" customFormat="1" ht="24" x14ac:dyDescent="0.25">
      <c r="A18" s="7"/>
      <c r="B18" s="40" t="s">
        <v>50</v>
      </c>
      <c r="C18" s="40" t="s">
        <v>178</v>
      </c>
      <c r="D18" s="20" t="s">
        <v>51</v>
      </c>
      <c r="E18" s="110">
        <f>SUM(E19:E22)</f>
        <v>266.05</v>
      </c>
      <c r="F18" s="110">
        <f>SUM(F19:F22)</f>
        <v>266.05</v>
      </c>
      <c r="G18" s="110">
        <f t="shared" ref="G18:O18" si="2">SUM(G19:G22)</f>
        <v>22.1</v>
      </c>
      <c r="H18" s="110">
        <f t="shared" si="2"/>
        <v>0</v>
      </c>
      <c r="I18" s="110"/>
      <c r="J18" s="110">
        <f t="shared" si="2"/>
        <v>22.1</v>
      </c>
      <c r="K18" s="128">
        <f t="shared" si="2"/>
        <v>22.1</v>
      </c>
      <c r="L18" s="128">
        <f t="shared" si="2"/>
        <v>22.1</v>
      </c>
      <c r="M18" s="128">
        <f t="shared" si="2"/>
        <v>0</v>
      </c>
      <c r="N18" s="128">
        <f t="shared" si="2"/>
        <v>0</v>
      </c>
      <c r="O18" s="128">
        <f t="shared" si="2"/>
        <v>0</v>
      </c>
      <c r="P18" s="109">
        <f>E18+J18</f>
        <v>288.15000000000003</v>
      </c>
    </row>
    <row r="19" spans="1:16" ht="22.5" x14ac:dyDescent="0.25">
      <c r="A19" s="5"/>
      <c r="B19" s="29" t="s">
        <v>52</v>
      </c>
      <c r="C19" s="29" t="s">
        <v>170</v>
      </c>
      <c r="D19" s="21" t="s">
        <v>54</v>
      </c>
      <c r="E19" s="109">
        <f>F19</f>
        <v>80</v>
      </c>
      <c r="F19" s="109">
        <v>80</v>
      </c>
      <c r="G19" s="118"/>
      <c r="H19" s="118"/>
      <c r="I19" s="118"/>
      <c r="J19" s="118"/>
      <c r="K19" s="131"/>
      <c r="L19" s="131"/>
      <c r="M19" s="131"/>
      <c r="N19" s="131"/>
      <c r="O19" s="131"/>
      <c r="P19" s="109">
        <f>E19+J19</f>
        <v>80</v>
      </c>
    </row>
    <row r="20" spans="1:16" ht="22.5" x14ac:dyDescent="0.25">
      <c r="A20" s="5"/>
      <c r="B20" s="29" t="s">
        <v>239</v>
      </c>
      <c r="C20" s="29"/>
      <c r="D20" s="21" t="s">
        <v>240</v>
      </c>
      <c r="E20" s="109">
        <f>F20</f>
        <v>22.1</v>
      </c>
      <c r="F20" s="109">
        <v>22.1</v>
      </c>
      <c r="G20" s="118">
        <v>22.1</v>
      </c>
      <c r="H20" s="118"/>
      <c r="I20" s="118"/>
      <c r="J20" s="118">
        <f>K20</f>
        <v>22.1</v>
      </c>
      <c r="K20" s="131">
        <v>22.1</v>
      </c>
      <c r="L20" s="131">
        <v>22.1</v>
      </c>
      <c r="M20" s="131"/>
      <c r="N20" s="131"/>
      <c r="O20" s="131"/>
      <c r="P20" s="109">
        <f>E20+J20</f>
        <v>44.2</v>
      </c>
    </row>
    <row r="21" spans="1:16" ht="56.25" x14ac:dyDescent="0.25">
      <c r="A21" s="5"/>
      <c r="B21" s="29" t="s">
        <v>95</v>
      </c>
      <c r="C21" s="29" t="s">
        <v>190</v>
      </c>
      <c r="D21" s="21" t="s">
        <v>96</v>
      </c>
      <c r="E21" s="109">
        <f>F21</f>
        <v>7.4</v>
      </c>
      <c r="F21" s="109">
        <v>7.4</v>
      </c>
      <c r="G21" s="118"/>
      <c r="H21" s="118"/>
      <c r="I21" s="118"/>
      <c r="J21" s="118"/>
      <c r="K21" s="131"/>
      <c r="L21" s="131"/>
      <c r="M21" s="131"/>
      <c r="N21" s="131"/>
      <c r="O21" s="131"/>
      <c r="P21" s="109">
        <f>E21+J21</f>
        <v>7.4</v>
      </c>
    </row>
    <row r="22" spans="1:16" ht="22.5" x14ac:dyDescent="0.25">
      <c r="A22" s="5"/>
      <c r="B22" s="29" t="s">
        <v>53</v>
      </c>
      <c r="C22" s="29" t="s">
        <v>170</v>
      </c>
      <c r="D22" s="21" t="s">
        <v>55</v>
      </c>
      <c r="E22" s="109">
        <f>F22</f>
        <v>156.55000000000001</v>
      </c>
      <c r="F22" s="109">
        <v>156.55000000000001</v>
      </c>
      <c r="G22" s="118"/>
      <c r="H22" s="118"/>
      <c r="I22" s="118"/>
      <c r="J22" s="118"/>
      <c r="K22" s="131"/>
      <c r="L22" s="131"/>
      <c r="M22" s="131"/>
      <c r="N22" s="131"/>
      <c r="O22" s="131"/>
      <c r="P22" s="109">
        <f>E22+J22</f>
        <v>156.55000000000001</v>
      </c>
    </row>
    <row r="23" spans="1:16" ht="3.75" customHeight="1" x14ac:dyDescent="0.25">
      <c r="A23" s="5"/>
      <c r="B23" s="29"/>
      <c r="C23" s="29"/>
      <c r="D23" s="21"/>
      <c r="E23" s="118"/>
      <c r="F23" s="118"/>
      <c r="G23" s="118"/>
      <c r="H23" s="118"/>
      <c r="I23" s="118"/>
      <c r="J23" s="118"/>
      <c r="K23" s="131"/>
      <c r="L23" s="131"/>
      <c r="M23" s="131"/>
      <c r="N23" s="131"/>
      <c r="O23" s="131"/>
      <c r="P23" s="118"/>
    </row>
    <row r="24" spans="1:16" s="8" customFormat="1" ht="14.25" x14ac:dyDescent="0.25">
      <c r="A24" s="7"/>
      <c r="B24" s="40" t="s">
        <v>56</v>
      </c>
      <c r="C24" s="40" t="s">
        <v>171</v>
      </c>
      <c r="D24" s="20" t="s">
        <v>57</v>
      </c>
      <c r="E24" s="110">
        <f>SUM(E25:E29)</f>
        <v>4268.88</v>
      </c>
      <c r="F24" s="110">
        <f>SUM(F25:F29)</f>
        <v>4268.88</v>
      </c>
      <c r="G24" s="117">
        <f t="shared" ref="G24:P24" si="3">SUM(G25:G29)</f>
        <v>0</v>
      </c>
      <c r="H24" s="110">
        <f t="shared" si="3"/>
        <v>280.27999999999997</v>
      </c>
      <c r="I24" s="110"/>
      <c r="J24" s="110">
        <f t="shared" si="3"/>
        <v>3123.65</v>
      </c>
      <c r="K24" s="128">
        <f t="shared" si="3"/>
        <v>0</v>
      </c>
      <c r="L24" s="128">
        <f t="shared" si="3"/>
        <v>0</v>
      </c>
      <c r="M24" s="133">
        <f t="shared" si="3"/>
        <v>0</v>
      </c>
      <c r="N24" s="128">
        <f t="shared" si="3"/>
        <v>3123.65</v>
      </c>
      <c r="O24" s="128">
        <f>SUM(O25:O29)</f>
        <v>3120.65</v>
      </c>
      <c r="P24" s="110">
        <f t="shared" si="3"/>
        <v>7392.5300000000007</v>
      </c>
    </row>
    <row r="25" spans="1:16" ht="22.5" x14ac:dyDescent="0.25">
      <c r="A25" s="5"/>
      <c r="B25" s="29" t="s">
        <v>241</v>
      </c>
      <c r="C25" s="29" t="s">
        <v>198</v>
      </c>
      <c r="D25" s="127" t="s">
        <v>237</v>
      </c>
      <c r="E25" s="109">
        <f>F25</f>
        <v>0</v>
      </c>
      <c r="F25" s="109"/>
      <c r="G25" s="118"/>
      <c r="H25" s="118"/>
      <c r="I25" s="118"/>
      <c r="J25" s="109">
        <f t="shared" ref="J25:J26" si="4">N25</f>
        <v>130</v>
      </c>
      <c r="K25" s="130"/>
      <c r="L25" s="130"/>
      <c r="M25" s="131"/>
      <c r="N25" s="130">
        <f t="shared" ref="N25:N26" si="5">O25</f>
        <v>130</v>
      </c>
      <c r="O25" s="130">
        <v>130</v>
      </c>
      <c r="P25" s="109">
        <f>E25+J25</f>
        <v>130</v>
      </c>
    </row>
    <row r="26" spans="1:16" x14ac:dyDescent="0.25">
      <c r="A26" s="5"/>
      <c r="B26" s="29" t="s">
        <v>202</v>
      </c>
      <c r="C26" s="29" t="s">
        <v>172</v>
      </c>
      <c r="D26" s="21" t="s">
        <v>203</v>
      </c>
      <c r="E26" s="109">
        <f>F26</f>
        <v>100</v>
      </c>
      <c r="F26" s="109">
        <v>100</v>
      </c>
      <c r="G26" s="118"/>
      <c r="H26" s="118"/>
      <c r="I26" s="118"/>
      <c r="J26" s="109">
        <f t="shared" si="4"/>
        <v>70</v>
      </c>
      <c r="K26" s="130"/>
      <c r="L26" s="130"/>
      <c r="M26" s="131"/>
      <c r="N26" s="130">
        <f t="shared" si="5"/>
        <v>70</v>
      </c>
      <c r="O26" s="130">
        <v>70</v>
      </c>
      <c r="P26" s="109">
        <f>E26+J26</f>
        <v>170</v>
      </c>
    </row>
    <row r="27" spans="1:16" ht="13.5" customHeight="1" x14ac:dyDescent="0.25">
      <c r="A27" s="5"/>
      <c r="B27" s="29" t="s">
        <v>151</v>
      </c>
      <c r="C27" s="29" t="s">
        <v>172</v>
      </c>
      <c r="D27" s="21" t="s">
        <v>152</v>
      </c>
      <c r="E27" s="109">
        <f>F27</f>
        <v>1400</v>
      </c>
      <c r="F27" s="109">
        <v>1400</v>
      </c>
      <c r="G27" s="118"/>
      <c r="H27" s="118"/>
      <c r="I27" s="118"/>
      <c r="J27" s="109">
        <f>N27</f>
        <v>575</v>
      </c>
      <c r="K27" s="130"/>
      <c r="L27" s="130"/>
      <c r="M27" s="131"/>
      <c r="N27" s="130">
        <f>O27</f>
        <v>575</v>
      </c>
      <c r="O27" s="130">
        <v>575</v>
      </c>
      <c r="P27" s="109">
        <f>E27+J27</f>
        <v>1975</v>
      </c>
    </row>
    <row r="28" spans="1:16" x14ac:dyDescent="0.25">
      <c r="A28" s="5"/>
      <c r="B28" s="29" t="s">
        <v>59</v>
      </c>
      <c r="C28" s="29" t="s">
        <v>172</v>
      </c>
      <c r="D28" s="21" t="s">
        <v>60</v>
      </c>
      <c r="E28" s="109">
        <f>F28</f>
        <v>1728.88</v>
      </c>
      <c r="F28" s="109">
        <v>1728.88</v>
      </c>
      <c r="G28" s="118"/>
      <c r="H28" s="118">
        <v>280.27999999999997</v>
      </c>
      <c r="I28" s="109"/>
      <c r="J28" s="109">
        <f>K28+N28</f>
        <v>2118.65</v>
      </c>
      <c r="K28" s="130"/>
      <c r="L28" s="130"/>
      <c r="M28" s="131"/>
      <c r="N28" s="130">
        <f>O28+3</f>
        <v>2118.65</v>
      </c>
      <c r="O28" s="130">
        <v>2115.65</v>
      </c>
      <c r="P28" s="109">
        <f>E28+J28</f>
        <v>3847.53</v>
      </c>
    </row>
    <row r="29" spans="1:16" x14ac:dyDescent="0.25">
      <c r="A29" s="5"/>
      <c r="B29" s="29" t="s">
        <v>58</v>
      </c>
      <c r="C29" s="29" t="s">
        <v>172</v>
      </c>
      <c r="D29" s="21" t="s">
        <v>61</v>
      </c>
      <c r="E29" s="109">
        <f>F29</f>
        <v>1040</v>
      </c>
      <c r="F29" s="109">
        <v>1040</v>
      </c>
      <c r="G29" s="118"/>
      <c r="H29" s="118"/>
      <c r="I29" s="118"/>
      <c r="J29" s="109">
        <f>N29</f>
        <v>230</v>
      </c>
      <c r="K29" s="130"/>
      <c r="L29" s="130"/>
      <c r="M29" s="131"/>
      <c r="N29" s="130">
        <f>O29</f>
        <v>230</v>
      </c>
      <c r="O29" s="130">
        <v>230</v>
      </c>
      <c r="P29" s="109">
        <f>E29+J29</f>
        <v>1270</v>
      </c>
    </row>
    <row r="30" spans="1:16" ht="3" customHeight="1" x14ac:dyDescent="0.25">
      <c r="A30" s="5"/>
      <c r="B30" s="29"/>
      <c r="C30" s="29"/>
      <c r="D30" s="21"/>
      <c r="E30" s="118"/>
      <c r="F30" s="118"/>
      <c r="G30" s="118"/>
      <c r="H30" s="118"/>
      <c r="I30" s="118"/>
      <c r="J30" s="118"/>
      <c r="K30" s="130"/>
      <c r="L30" s="130"/>
      <c r="M30" s="131"/>
      <c r="N30" s="131"/>
      <c r="O30" s="131"/>
      <c r="P30" s="118"/>
    </row>
    <row r="31" spans="1:16" s="8" customFormat="1" ht="14.25" x14ac:dyDescent="0.25">
      <c r="A31" s="7"/>
      <c r="B31" s="40" t="s">
        <v>62</v>
      </c>
      <c r="C31" s="40" t="s">
        <v>177</v>
      </c>
      <c r="D31" s="20" t="s">
        <v>63</v>
      </c>
      <c r="E31" s="110">
        <f>E32</f>
        <v>1487.65</v>
      </c>
      <c r="F31" s="110">
        <f>F32</f>
        <v>1487.65</v>
      </c>
      <c r="G31" s="110">
        <f t="shared" ref="G31:P31" si="6">G32</f>
        <v>986.11</v>
      </c>
      <c r="H31" s="117">
        <f t="shared" si="6"/>
        <v>425.64</v>
      </c>
      <c r="I31" s="117"/>
      <c r="J31" s="110">
        <f t="shared" si="6"/>
        <v>138.74</v>
      </c>
      <c r="K31" s="128">
        <f t="shared" si="6"/>
        <v>8.74</v>
      </c>
      <c r="L31" s="128">
        <f t="shared" si="6"/>
        <v>0</v>
      </c>
      <c r="M31" s="133">
        <f t="shared" si="6"/>
        <v>0</v>
      </c>
      <c r="N31" s="128">
        <f t="shared" si="6"/>
        <v>130</v>
      </c>
      <c r="O31" s="128">
        <f t="shared" si="6"/>
        <v>130</v>
      </c>
      <c r="P31" s="117">
        <f t="shared" si="6"/>
        <v>1626.39</v>
      </c>
    </row>
    <row r="32" spans="1:16" ht="22.5" x14ac:dyDescent="0.25">
      <c r="A32" s="5"/>
      <c r="B32" s="29" t="s">
        <v>64</v>
      </c>
      <c r="C32" s="29" t="s">
        <v>174</v>
      </c>
      <c r="D32" s="21" t="s">
        <v>65</v>
      </c>
      <c r="E32" s="109">
        <f>F32</f>
        <v>1487.65</v>
      </c>
      <c r="F32" s="109">
        <v>1487.65</v>
      </c>
      <c r="G32" s="109">
        <v>986.11</v>
      </c>
      <c r="H32" s="109">
        <v>425.64</v>
      </c>
      <c r="I32" s="118"/>
      <c r="J32" s="109">
        <f>K32+N32</f>
        <v>138.74</v>
      </c>
      <c r="K32" s="130">
        <v>8.74</v>
      </c>
      <c r="L32" s="130"/>
      <c r="M32" s="131"/>
      <c r="N32" s="130">
        <f>O32</f>
        <v>130</v>
      </c>
      <c r="O32" s="130">
        <v>130</v>
      </c>
      <c r="P32" s="109">
        <f>E32+J32</f>
        <v>1626.39</v>
      </c>
    </row>
    <row r="33" spans="1:16" ht="3.75" customHeight="1" x14ac:dyDescent="0.25">
      <c r="A33" s="5"/>
      <c r="B33" s="29"/>
      <c r="C33" s="29"/>
      <c r="D33" s="21"/>
      <c r="E33" s="118"/>
      <c r="F33" s="118"/>
      <c r="G33" s="118"/>
      <c r="H33" s="118"/>
      <c r="I33" s="118"/>
      <c r="J33" s="118"/>
      <c r="K33" s="131"/>
      <c r="L33" s="131"/>
      <c r="M33" s="131"/>
      <c r="N33" s="131"/>
      <c r="O33" s="131"/>
      <c r="P33" s="118"/>
    </row>
    <row r="34" spans="1:16" s="8" customFormat="1" ht="14.25" x14ac:dyDescent="0.25">
      <c r="A34" s="7"/>
      <c r="B34" s="40" t="s">
        <v>66</v>
      </c>
      <c r="C34" s="40" t="s">
        <v>179</v>
      </c>
      <c r="D34" s="20" t="s">
        <v>67</v>
      </c>
      <c r="E34" s="110">
        <f>E35</f>
        <v>100.64</v>
      </c>
      <c r="F34" s="110">
        <f>F35</f>
        <v>100.64</v>
      </c>
      <c r="G34" s="117">
        <f t="shared" ref="G34:P34" si="7">G35</f>
        <v>0</v>
      </c>
      <c r="H34" s="117">
        <f t="shared" si="7"/>
        <v>0</v>
      </c>
      <c r="I34" s="117"/>
      <c r="J34" s="110">
        <f t="shared" si="7"/>
        <v>0</v>
      </c>
      <c r="K34" s="133">
        <f t="shared" si="7"/>
        <v>0</v>
      </c>
      <c r="L34" s="133">
        <f t="shared" si="7"/>
        <v>0</v>
      </c>
      <c r="M34" s="133">
        <f t="shared" si="7"/>
        <v>0</v>
      </c>
      <c r="N34" s="128">
        <f t="shared" si="7"/>
        <v>0</v>
      </c>
      <c r="O34" s="128">
        <f t="shared" si="7"/>
        <v>0</v>
      </c>
      <c r="P34" s="110">
        <f t="shared" si="7"/>
        <v>100.64</v>
      </c>
    </row>
    <row r="35" spans="1:16" x14ac:dyDescent="0.25">
      <c r="A35" s="5"/>
      <c r="B35" s="44">
        <v>120201</v>
      </c>
      <c r="C35" s="29" t="s">
        <v>180</v>
      </c>
      <c r="D35" s="21" t="s">
        <v>68</v>
      </c>
      <c r="E35" s="109">
        <f>F35</f>
        <v>100.64</v>
      </c>
      <c r="F35" s="109">
        <v>100.64</v>
      </c>
      <c r="G35" s="118"/>
      <c r="H35" s="118"/>
      <c r="I35" s="118"/>
      <c r="J35" s="109">
        <f>N35</f>
        <v>0</v>
      </c>
      <c r="K35" s="131"/>
      <c r="L35" s="131"/>
      <c r="M35" s="131"/>
      <c r="N35" s="130">
        <f>O35</f>
        <v>0</v>
      </c>
      <c r="O35" s="130"/>
      <c r="P35" s="109">
        <f>E35+J35</f>
        <v>100.64</v>
      </c>
    </row>
    <row r="36" spans="1:16" ht="3" customHeight="1" x14ac:dyDescent="0.25">
      <c r="A36" s="5"/>
      <c r="B36" s="44"/>
      <c r="C36" s="29"/>
      <c r="D36" s="21"/>
      <c r="E36" s="118"/>
      <c r="F36" s="118"/>
      <c r="G36" s="118"/>
      <c r="H36" s="118"/>
      <c r="I36" s="118"/>
      <c r="J36" s="118"/>
      <c r="K36" s="131"/>
      <c r="L36" s="131"/>
      <c r="M36" s="131"/>
      <c r="N36" s="131"/>
      <c r="O36" s="131"/>
      <c r="P36" s="118"/>
    </row>
    <row r="37" spans="1:16" s="8" customFormat="1" ht="14.25" x14ac:dyDescent="0.25">
      <c r="A37" s="7"/>
      <c r="B37" s="45">
        <v>150000</v>
      </c>
      <c r="C37" s="40" t="s">
        <v>192</v>
      </c>
      <c r="D37" s="20" t="s">
        <v>69</v>
      </c>
      <c r="E37" s="117">
        <f>E38</f>
        <v>0</v>
      </c>
      <c r="F37" s="117"/>
      <c r="G37" s="117">
        <f t="shared" ref="G37:P37" si="8">G38</f>
        <v>0</v>
      </c>
      <c r="H37" s="117">
        <f t="shared" si="8"/>
        <v>0</v>
      </c>
      <c r="I37" s="117"/>
      <c r="J37" s="110">
        <f t="shared" si="8"/>
        <v>1089.81</v>
      </c>
      <c r="K37" s="133">
        <f t="shared" si="8"/>
        <v>0</v>
      </c>
      <c r="L37" s="133">
        <f t="shared" si="8"/>
        <v>0</v>
      </c>
      <c r="M37" s="133">
        <f t="shared" si="8"/>
        <v>0</v>
      </c>
      <c r="N37" s="128">
        <f t="shared" si="8"/>
        <v>1089.81</v>
      </c>
      <c r="O37" s="128">
        <f t="shared" si="8"/>
        <v>1089.1099999999999</v>
      </c>
      <c r="P37" s="110">
        <f t="shared" si="8"/>
        <v>1089.81</v>
      </c>
    </row>
    <row r="38" spans="1:16" x14ac:dyDescent="0.25">
      <c r="A38" s="5"/>
      <c r="B38" s="44">
        <v>150101</v>
      </c>
      <c r="C38" s="29" t="s">
        <v>192</v>
      </c>
      <c r="D38" s="21" t="s">
        <v>70</v>
      </c>
      <c r="E38" s="118"/>
      <c r="F38" s="118"/>
      <c r="G38" s="118"/>
      <c r="H38" s="118"/>
      <c r="I38" s="118"/>
      <c r="J38" s="109">
        <f>K38+N38</f>
        <v>1089.81</v>
      </c>
      <c r="K38" s="131"/>
      <c r="L38" s="131"/>
      <c r="M38" s="131"/>
      <c r="N38" s="130">
        <f>O38+0.7</f>
        <v>1089.81</v>
      </c>
      <c r="O38" s="130">
        <v>1089.1099999999999</v>
      </c>
      <c r="P38" s="109">
        <f>E38+J38</f>
        <v>1089.81</v>
      </c>
    </row>
    <row r="39" spans="1:16" ht="4.5" customHeight="1" x14ac:dyDescent="0.25">
      <c r="A39" s="5"/>
      <c r="B39" s="44"/>
      <c r="C39" s="29"/>
      <c r="D39" s="21"/>
      <c r="E39" s="118"/>
      <c r="F39" s="118"/>
      <c r="G39" s="118"/>
      <c r="H39" s="118"/>
      <c r="I39" s="118"/>
      <c r="J39" s="109"/>
      <c r="K39" s="131"/>
      <c r="L39" s="131"/>
      <c r="M39" s="131"/>
      <c r="N39" s="130"/>
      <c r="O39" s="130"/>
      <c r="P39" s="109"/>
    </row>
    <row r="40" spans="1:16" s="8" customFormat="1" ht="28.5" hidden="1" x14ac:dyDescent="0.25">
      <c r="A40" s="7"/>
      <c r="B40" s="45">
        <v>160000</v>
      </c>
      <c r="C40" s="40" t="s">
        <v>193</v>
      </c>
      <c r="D40" s="20" t="s">
        <v>99</v>
      </c>
      <c r="E40" s="110">
        <f>E41</f>
        <v>0</v>
      </c>
      <c r="F40" s="110">
        <f>F41</f>
        <v>0</v>
      </c>
      <c r="G40" s="110">
        <f t="shared" ref="G40:P40" si="9">G41</f>
        <v>0</v>
      </c>
      <c r="H40" s="110">
        <f t="shared" si="9"/>
        <v>0</v>
      </c>
      <c r="I40" s="110"/>
      <c r="J40" s="110">
        <f t="shared" si="9"/>
        <v>0</v>
      </c>
      <c r="K40" s="128">
        <f t="shared" si="9"/>
        <v>0</v>
      </c>
      <c r="L40" s="128">
        <f t="shared" si="9"/>
        <v>0</v>
      </c>
      <c r="M40" s="128">
        <f t="shared" si="9"/>
        <v>0</v>
      </c>
      <c r="N40" s="128">
        <f t="shared" si="9"/>
        <v>0</v>
      </c>
      <c r="O40" s="128">
        <f t="shared" si="9"/>
        <v>0</v>
      </c>
      <c r="P40" s="110">
        <f t="shared" si="9"/>
        <v>0</v>
      </c>
    </row>
    <row r="41" spans="1:16" hidden="1" x14ac:dyDescent="0.25">
      <c r="A41" s="5"/>
      <c r="B41" s="44">
        <v>160101</v>
      </c>
      <c r="C41" s="29" t="s">
        <v>193</v>
      </c>
      <c r="D41" s="21" t="s">
        <v>97</v>
      </c>
      <c r="E41" s="109">
        <f>F41</f>
        <v>0</v>
      </c>
      <c r="F41" s="109"/>
      <c r="G41" s="118"/>
      <c r="H41" s="118"/>
      <c r="I41" s="118"/>
      <c r="J41" s="118"/>
      <c r="K41" s="131"/>
      <c r="L41" s="131"/>
      <c r="M41" s="131"/>
      <c r="N41" s="131"/>
      <c r="O41" s="131"/>
      <c r="P41" s="109">
        <f>E41+J41</f>
        <v>0</v>
      </c>
    </row>
    <row r="42" spans="1:16" ht="3" hidden="1" customHeight="1" x14ac:dyDescent="0.25">
      <c r="A42" s="5"/>
      <c r="B42" s="44"/>
      <c r="C42" s="29"/>
      <c r="D42" s="21"/>
      <c r="E42" s="118"/>
      <c r="F42" s="118"/>
      <c r="G42" s="118"/>
      <c r="H42" s="118"/>
      <c r="I42" s="118"/>
      <c r="J42" s="118"/>
      <c r="K42" s="131"/>
      <c r="L42" s="131"/>
      <c r="M42" s="131"/>
      <c r="N42" s="131"/>
      <c r="O42" s="131"/>
      <c r="P42" s="118"/>
    </row>
    <row r="43" spans="1:16" s="8" customFormat="1" ht="14.25" x14ac:dyDescent="0.25">
      <c r="A43" s="7"/>
      <c r="B43" s="45">
        <v>170000</v>
      </c>
      <c r="C43" s="40" t="s">
        <v>181</v>
      </c>
      <c r="D43" s="20" t="s">
        <v>71</v>
      </c>
      <c r="E43" s="110">
        <f>E45+E44</f>
        <v>1009</v>
      </c>
      <c r="F43" s="110">
        <f>F45+F44</f>
        <v>1009</v>
      </c>
      <c r="G43" s="110">
        <f t="shared" ref="G43:P43" si="10">G45+G44</f>
        <v>0</v>
      </c>
      <c r="H43" s="110">
        <f t="shared" si="10"/>
        <v>0</v>
      </c>
      <c r="I43" s="110"/>
      <c r="J43" s="110">
        <f t="shared" si="10"/>
        <v>85</v>
      </c>
      <c r="K43" s="128">
        <f t="shared" si="10"/>
        <v>0</v>
      </c>
      <c r="L43" s="128">
        <f t="shared" si="10"/>
        <v>0</v>
      </c>
      <c r="M43" s="128">
        <f t="shared" si="10"/>
        <v>0</v>
      </c>
      <c r="N43" s="128">
        <f t="shared" si="10"/>
        <v>85</v>
      </c>
      <c r="O43" s="128">
        <f t="shared" si="10"/>
        <v>85</v>
      </c>
      <c r="P43" s="110">
        <f t="shared" si="10"/>
        <v>1094</v>
      </c>
    </row>
    <row r="44" spans="1:16" s="8" customFormat="1" ht="22.5" hidden="1" x14ac:dyDescent="0.25">
      <c r="A44" s="7"/>
      <c r="B44" s="5">
        <v>170103</v>
      </c>
      <c r="C44" s="86"/>
      <c r="D44" s="21" t="s">
        <v>98</v>
      </c>
      <c r="E44" s="109"/>
      <c r="F44" s="109"/>
      <c r="G44" s="118"/>
      <c r="H44" s="118"/>
      <c r="I44" s="118"/>
      <c r="J44" s="109"/>
      <c r="K44" s="130"/>
      <c r="L44" s="131"/>
      <c r="M44" s="130"/>
      <c r="N44" s="131"/>
      <c r="O44" s="131"/>
      <c r="P44" s="109">
        <f>E44+J44</f>
        <v>0</v>
      </c>
    </row>
    <row r="45" spans="1:16" ht="45" x14ac:dyDescent="0.25">
      <c r="A45" s="5"/>
      <c r="B45" s="5">
        <v>170703</v>
      </c>
      <c r="C45" s="29" t="s">
        <v>191</v>
      </c>
      <c r="D45" s="21" t="s">
        <v>72</v>
      </c>
      <c r="E45" s="109">
        <v>1009</v>
      </c>
      <c r="F45" s="109">
        <v>1009</v>
      </c>
      <c r="G45" s="118"/>
      <c r="H45" s="118"/>
      <c r="I45" s="118"/>
      <c r="J45" s="109">
        <f>N45</f>
        <v>85</v>
      </c>
      <c r="K45" s="130"/>
      <c r="L45" s="131"/>
      <c r="M45" s="130"/>
      <c r="N45" s="130">
        <f>O45</f>
        <v>85</v>
      </c>
      <c r="O45" s="130">
        <v>85</v>
      </c>
      <c r="P45" s="109">
        <f>E45+J45</f>
        <v>1094</v>
      </c>
    </row>
    <row r="46" spans="1:16" ht="3" customHeight="1" x14ac:dyDescent="0.25">
      <c r="A46" s="5"/>
      <c r="B46" s="5"/>
      <c r="C46" s="29"/>
      <c r="D46" s="21"/>
      <c r="E46" s="109"/>
      <c r="F46" s="109"/>
      <c r="G46" s="118"/>
      <c r="H46" s="118"/>
      <c r="I46" s="118"/>
      <c r="J46" s="109"/>
      <c r="K46" s="130"/>
      <c r="L46" s="131"/>
      <c r="M46" s="130"/>
      <c r="N46" s="131"/>
      <c r="O46" s="131"/>
      <c r="P46" s="109"/>
    </row>
    <row r="47" spans="1:16" s="8" customFormat="1" ht="29.25" customHeight="1" x14ac:dyDescent="0.25">
      <c r="A47" s="7"/>
      <c r="B47" s="7">
        <v>210000</v>
      </c>
      <c r="C47" s="40"/>
      <c r="D47" s="116" t="s">
        <v>216</v>
      </c>
      <c r="E47" s="110">
        <f>E48</f>
        <v>0.9</v>
      </c>
      <c r="F47" s="110">
        <f t="shared" ref="F47:P47" si="11">F48</f>
        <v>0.9</v>
      </c>
      <c r="G47" s="110">
        <f t="shared" si="11"/>
        <v>0</v>
      </c>
      <c r="H47" s="110">
        <f t="shared" si="11"/>
        <v>0</v>
      </c>
      <c r="I47" s="110">
        <f t="shared" si="11"/>
        <v>0</v>
      </c>
      <c r="J47" s="110">
        <f t="shared" si="11"/>
        <v>1967.5530000000001</v>
      </c>
      <c r="K47" s="128">
        <f t="shared" si="11"/>
        <v>186.27500000000001</v>
      </c>
      <c r="L47" s="128">
        <f t="shared" si="11"/>
        <v>64.277000000000001</v>
      </c>
      <c r="M47" s="128">
        <f t="shared" si="11"/>
        <v>0</v>
      </c>
      <c r="N47" s="128">
        <f t="shared" si="11"/>
        <v>1781.278</v>
      </c>
      <c r="O47" s="128">
        <f t="shared" si="11"/>
        <v>1781.278</v>
      </c>
      <c r="P47" s="110">
        <f t="shared" si="11"/>
        <v>1968.4530000000002</v>
      </c>
    </row>
    <row r="48" spans="1:16" ht="33.75" x14ac:dyDescent="0.25">
      <c r="A48" s="5"/>
      <c r="B48" s="5">
        <v>210105</v>
      </c>
      <c r="C48" s="29" t="s">
        <v>217</v>
      </c>
      <c r="D48" s="21" t="s">
        <v>215</v>
      </c>
      <c r="E48" s="109">
        <f>F48</f>
        <v>0.9</v>
      </c>
      <c r="F48" s="109">
        <v>0.9</v>
      </c>
      <c r="G48" s="118"/>
      <c r="H48" s="118"/>
      <c r="I48" s="118"/>
      <c r="J48" s="109">
        <f>N48+K48</f>
        <v>1967.5530000000001</v>
      </c>
      <c r="K48" s="130">
        <v>186.27500000000001</v>
      </c>
      <c r="L48" s="131">
        <v>64.277000000000001</v>
      </c>
      <c r="M48" s="130"/>
      <c r="N48" s="130">
        <v>1781.278</v>
      </c>
      <c r="O48" s="130">
        <v>1781.278</v>
      </c>
      <c r="P48" s="109">
        <f>E48+J48</f>
        <v>1968.4530000000002</v>
      </c>
    </row>
    <row r="49" spans="1:16" ht="3.75" customHeight="1" x14ac:dyDescent="0.25">
      <c r="A49" s="5"/>
      <c r="B49" s="5"/>
      <c r="C49" s="86"/>
      <c r="D49" s="21"/>
      <c r="E49" s="118"/>
      <c r="F49" s="118"/>
      <c r="G49" s="118"/>
      <c r="H49" s="118"/>
      <c r="I49" s="118"/>
      <c r="J49" s="118"/>
      <c r="K49" s="131"/>
      <c r="L49" s="131"/>
      <c r="M49" s="131"/>
      <c r="N49" s="134"/>
      <c r="O49" s="134"/>
      <c r="P49" s="118"/>
    </row>
    <row r="50" spans="1:16" s="8" customFormat="1" ht="14.25" x14ac:dyDescent="0.25">
      <c r="A50" s="7"/>
      <c r="B50" s="7">
        <v>240000</v>
      </c>
      <c r="C50" s="40" t="s">
        <v>183</v>
      </c>
      <c r="D50" s="20" t="s">
        <v>73</v>
      </c>
      <c r="E50" s="110">
        <f>E51+E52</f>
        <v>0</v>
      </c>
      <c r="F50" s="110">
        <f>F51+F52</f>
        <v>0</v>
      </c>
      <c r="G50" s="117">
        <f t="shared" ref="G50:P50" si="12">G51+G52</f>
        <v>0</v>
      </c>
      <c r="H50" s="117">
        <f t="shared" si="12"/>
        <v>0</v>
      </c>
      <c r="I50" s="117"/>
      <c r="J50" s="110">
        <f t="shared" si="12"/>
        <v>23.2</v>
      </c>
      <c r="K50" s="128">
        <f t="shared" si="12"/>
        <v>23.2</v>
      </c>
      <c r="L50" s="133">
        <f t="shared" si="12"/>
        <v>0</v>
      </c>
      <c r="M50" s="128">
        <f t="shared" si="12"/>
        <v>0</v>
      </c>
      <c r="N50" s="135">
        <f t="shared" si="12"/>
        <v>0</v>
      </c>
      <c r="O50" s="135">
        <f t="shared" si="12"/>
        <v>0</v>
      </c>
      <c r="P50" s="110">
        <f t="shared" si="12"/>
        <v>23.2</v>
      </c>
    </row>
    <row r="51" spans="1:16" x14ac:dyDescent="0.25">
      <c r="A51" s="5"/>
      <c r="B51" s="5">
        <v>240602</v>
      </c>
      <c r="C51" s="86"/>
      <c r="D51" s="21" t="s">
        <v>74</v>
      </c>
      <c r="E51" s="109"/>
      <c r="F51" s="109"/>
      <c r="G51" s="118"/>
      <c r="H51" s="118"/>
      <c r="I51" s="118"/>
      <c r="J51" s="119">
        <f>N51+K51</f>
        <v>23.2</v>
      </c>
      <c r="K51" s="130">
        <v>23.2</v>
      </c>
      <c r="L51" s="131"/>
      <c r="M51" s="130"/>
      <c r="N51" s="134"/>
      <c r="O51" s="134"/>
      <c r="P51" s="109">
        <f>E51+J51</f>
        <v>23.2</v>
      </c>
    </row>
    <row r="52" spans="1:16" ht="22.5" x14ac:dyDescent="0.25">
      <c r="A52" s="5"/>
      <c r="B52" s="5">
        <v>240604</v>
      </c>
      <c r="C52" s="29" t="s">
        <v>182</v>
      </c>
      <c r="D52" s="21" t="s">
        <v>80</v>
      </c>
      <c r="E52" s="109"/>
      <c r="F52" s="109"/>
      <c r="G52" s="118"/>
      <c r="H52" s="118"/>
      <c r="I52" s="118"/>
      <c r="J52" s="119">
        <f>N52</f>
        <v>0</v>
      </c>
      <c r="K52" s="131"/>
      <c r="L52" s="131"/>
      <c r="M52" s="131"/>
      <c r="N52" s="134">
        <f>O52</f>
        <v>0</v>
      </c>
      <c r="O52" s="134"/>
      <c r="P52" s="109">
        <f>E52+J52</f>
        <v>0</v>
      </c>
    </row>
    <row r="53" spans="1:16" ht="3.75" customHeight="1" x14ac:dyDescent="0.25">
      <c r="A53" s="5"/>
      <c r="B53" s="5"/>
      <c r="C53" s="86"/>
      <c r="D53" s="21"/>
      <c r="E53" s="118"/>
      <c r="F53" s="118"/>
      <c r="G53" s="118"/>
      <c r="H53" s="118"/>
      <c r="I53" s="118"/>
      <c r="J53" s="118"/>
      <c r="K53" s="131"/>
      <c r="L53" s="131"/>
      <c r="M53" s="131"/>
      <c r="N53" s="131"/>
      <c r="O53" s="131"/>
      <c r="P53" s="118"/>
    </row>
    <row r="54" spans="1:16" s="8" customFormat="1" ht="14.25" x14ac:dyDescent="0.25">
      <c r="A54" s="7"/>
      <c r="B54" s="7">
        <v>250000</v>
      </c>
      <c r="C54" s="19"/>
      <c r="D54" s="20" t="s">
        <v>82</v>
      </c>
      <c r="E54" s="110">
        <f>SUM(E55:E58)</f>
        <v>303.48</v>
      </c>
      <c r="F54" s="110">
        <f t="shared" ref="F54:P54" si="13">SUM(F55:F58)</f>
        <v>303.48</v>
      </c>
      <c r="G54" s="110">
        <f t="shared" si="13"/>
        <v>0</v>
      </c>
      <c r="H54" s="110">
        <f t="shared" si="13"/>
        <v>0</v>
      </c>
      <c r="I54" s="110">
        <f t="shared" si="13"/>
        <v>0</v>
      </c>
      <c r="J54" s="110">
        <f t="shared" si="13"/>
        <v>50.503999999999998</v>
      </c>
      <c r="K54" s="128">
        <f t="shared" si="13"/>
        <v>0.504</v>
      </c>
      <c r="L54" s="128">
        <f t="shared" si="13"/>
        <v>0</v>
      </c>
      <c r="M54" s="128">
        <f t="shared" si="13"/>
        <v>0</v>
      </c>
      <c r="N54" s="128">
        <f t="shared" si="13"/>
        <v>50</v>
      </c>
      <c r="O54" s="128">
        <f t="shared" si="13"/>
        <v>50</v>
      </c>
      <c r="P54" s="110">
        <f t="shared" si="13"/>
        <v>353.98399999999998</v>
      </c>
    </row>
    <row r="55" spans="1:16" ht="22.5" x14ac:dyDescent="0.25">
      <c r="A55" s="5"/>
      <c r="B55" s="5">
        <v>250203</v>
      </c>
      <c r="C55" s="86" t="s">
        <v>212</v>
      </c>
      <c r="D55" s="21" t="s">
        <v>213</v>
      </c>
      <c r="E55" s="109">
        <f>F55</f>
        <v>22.78</v>
      </c>
      <c r="F55" s="109">
        <v>22.78</v>
      </c>
      <c r="G55" s="109"/>
      <c r="H55" s="109"/>
      <c r="I55" s="109"/>
      <c r="J55" s="109"/>
      <c r="K55" s="130"/>
      <c r="L55" s="130"/>
      <c r="M55" s="130"/>
      <c r="N55" s="130"/>
      <c r="O55" s="130"/>
      <c r="P55" s="109">
        <f>E55+J55</f>
        <v>22.78</v>
      </c>
    </row>
    <row r="56" spans="1:16" x14ac:dyDescent="0.25">
      <c r="A56" s="5"/>
      <c r="B56" s="5">
        <v>250380</v>
      </c>
      <c r="C56" s="86" t="s">
        <v>184</v>
      </c>
      <c r="D56" s="21" t="s">
        <v>124</v>
      </c>
      <c r="E56" s="109">
        <f>F56</f>
        <v>42.7</v>
      </c>
      <c r="F56" s="109">
        <v>42.7</v>
      </c>
      <c r="G56" s="118"/>
      <c r="H56" s="118"/>
      <c r="I56" s="118"/>
      <c r="J56" s="109">
        <f>N56</f>
        <v>50</v>
      </c>
      <c r="K56" s="131"/>
      <c r="L56" s="131"/>
      <c r="M56" s="131"/>
      <c r="N56" s="130">
        <f>O56</f>
        <v>50</v>
      </c>
      <c r="O56" s="130">
        <v>50</v>
      </c>
      <c r="P56" s="109">
        <f>E56+J56</f>
        <v>92.7</v>
      </c>
    </row>
    <row r="57" spans="1:16" x14ac:dyDescent="0.25">
      <c r="A57" s="5"/>
      <c r="B57" s="5">
        <v>250404</v>
      </c>
      <c r="C57" s="86" t="s">
        <v>194</v>
      </c>
      <c r="D57" s="21" t="s">
        <v>75</v>
      </c>
      <c r="E57" s="109">
        <f>F57</f>
        <v>238</v>
      </c>
      <c r="F57" s="109">
        <v>238</v>
      </c>
      <c r="G57" s="118"/>
      <c r="H57" s="118"/>
      <c r="I57" s="118"/>
      <c r="J57" s="109">
        <f>K57+N57</f>
        <v>0.504</v>
      </c>
      <c r="K57" s="130">
        <v>0.504</v>
      </c>
      <c r="L57" s="130"/>
      <c r="M57" s="130"/>
      <c r="N57" s="130">
        <f>O57</f>
        <v>0</v>
      </c>
      <c r="O57" s="130"/>
      <c r="P57" s="109">
        <f>E57+J57</f>
        <v>238.50399999999999</v>
      </c>
    </row>
    <row r="58" spans="1:16" ht="22.5" hidden="1" x14ac:dyDescent="0.25">
      <c r="A58" s="5"/>
      <c r="B58" s="5"/>
      <c r="C58" s="86"/>
      <c r="D58" s="21" t="s">
        <v>79</v>
      </c>
      <c r="E58" s="118"/>
      <c r="F58" s="118"/>
      <c r="G58" s="118"/>
      <c r="H58" s="118"/>
      <c r="I58" s="118"/>
      <c r="J58" s="118"/>
      <c r="K58" s="131"/>
      <c r="L58" s="131"/>
      <c r="M58" s="131"/>
      <c r="N58" s="131"/>
      <c r="O58" s="131"/>
      <c r="P58" s="118"/>
    </row>
    <row r="59" spans="1:16" ht="3" customHeight="1" x14ac:dyDescent="0.25">
      <c r="A59" s="5"/>
      <c r="B59" s="5"/>
      <c r="C59" s="86"/>
      <c r="D59" s="21"/>
      <c r="E59" s="118"/>
      <c r="F59" s="118"/>
      <c r="G59" s="118"/>
      <c r="H59" s="118"/>
      <c r="I59" s="118"/>
      <c r="J59" s="118"/>
      <c r="K59" s="131"/>
      <c r="L59" s="131"/>
      <c r="M59" s="131"/>
      <c r="N59" s="131"/>
      <c r="O59" s="131"/>
      <c r="P59" s="118"/>
    </row>
    <row r="60" spans="1:16" s="8" customFormat="1" ht="14.25" x14ac:dyDescent="0.25">
      <c r="A60" s="7"/>
      <c r="B60" s="7"/>
      <c r="C60" s="19"/>
      <c r="D60" s="20" t="s">
        <v>76</v>
      </c>
      <c r="E60" s="110">
        <f t="shared" ref="E60:P60" si="14">E12+E15+E18+E24+E31+E34+E37+E43+E50+E54+E40+E47</f>
        <v>17971.68</v>
      </c>
      <c r="F60" s="110">
        <f t="shared" si="14"/>
        <v>17971.68</v>
      </c>
      <c r="G60" s="110">
        <f t="shared" si="14"/>
        <v>8948.65</v>
      </c>
      <c r="H60" s="110">
        <f t="shared" si="14"/>
        <v>2439.3200000000002</v>
      </c>
      <c r="I60" s="110">
        <f t="shared" si="14"/>
        <v>0</v>
      </c>
      <c r="J60" s="110">
        <f t="shared" si="14"/>
        <v>8916.0769999999993</v>
      </c>
      <c r="K60" s="128">
        <f t="shared" si="14"/>
        <v>1647.8989999999999</v>
      </c>
      <c r="L60" s="128">
        <f t="shared" si="14"/>
        <v>86.37700000000001</v>
      </c>
      <c r="M60" s="128">
        <f t="shared" si="14"/>
        <v>0</v>
      </c>
      <c r="N60" s="128">
        <f t="shared" si="14"/>
        <v>7268.1779999999999</v>
      </c>
      <c r="O60" s="128">
        <f>O12+O15+O18+O24+O31+O34+O37+O43+O50+O54+O40+O47</f>
        <v>7264.4780000000001</v>
      </c>
      <c r="P60" s="110">
        <f t="shared" si="14"/>
        <v>26887.757000000001</v>
      </c>
    </row>
    <row r="61" spans="1:16" ht="3" customHeight="1" x14ac:dyDescent="0.25">
      <c r="A61" s="5"/>
      <c r="B61" s="5"/>
      <c r="C61" s="5"/>
      <c r="D61" s="21"/>
      <c r="E61" s="23"/>
      <c r="F61" s="2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2.5" hidden="1" x14ac:dyDescent="0.25">
      <c r="B62" s="5">
        <v>250302</v>
      </c>
      <c r="C62" s="5"/>
      <c r="D62" s="21" t="s">
        <v>77</v>
      </c>
      <c r="E62" s="23" t="e">
        <f>#REF!</f>
        <v>#REF!</v>
      </c>
      <c r="F62" s="23"/>
      <c r="G62" s="5" t="e">
        <f>#REF!</f>
        <v>#REF!</v>
      </c>
      <c r="H62" s="5" t="e">
        <f>#REF!</f>
        <v>#REF!</v>
      </c>
      <c r="I62" s="5"/>
      <c r="J62" s="5" t="e">
        <f>#REF!</f>
        <v>#REF!</v>
      </c>
      <c r="K62" s="5" t="e">
        <f>#REF!</f>
        <v>#REF!</v>
      </c>
      <c r="L62" s="5" t="e">
        <f>#REF!</f>
        <v>#REF!</v>
      </c>
      <c r="M62" s="5" t="e">
        <f>#REF!</f>
        <v>#REF!</v>
      </c>
      <c r="N62" s="5" t="e">
        <f>#REF!</f>
        <v>#REF!</v>
      </c>
      <c r="O62" s="5" t="e">
        <f>#REF!</f>
        <v>#REF!</v>
      </c>
      <c r="P62" s="23" t="e">
        <f>#REF!</f>
        <v>#REF!</v>
      </c>
    </row>
    <row r="63" spans="1:16" ht="3" hidden="1" customHeight="1" x14ac:dyDescent="0.25">
      <c r="B63" s="5"/>
      <c r="C63" s="5"/>
      <c r="D63" s="21"/>
      <c r="E63" s="23"/>
      <c r="F63" s="23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8" customFormat="1" ht="14.25" hidden="1" x14ac:dyDescent="0.25">
      <c r="B64" s="7"/>
      <c r="C64" s="7"/>
      <c r="D64" s="20" t="s">
        <v>78</v>
      </c>
      <c r="E64" s="24" t="e">
        <f>E60+E62</f>
        <v>#REF!</v>
      </c>
      <c r="F64" s="24"/>
      <c r="G64" s="24" t="e">
        <f t="shared" ref="G64:O64" si="15">G60+G62</f>
        <v>#REF!</v>
      </c>
      <c r="H64" s="7" t="e">
        <f t="shared" si="15"/>
        <v>#REF!</v>
      </c>
      <c r="I64" s="7"/>
      <c r="J64" s="24" t="e">
        <f t="shared" si="15"/>
        <v>#REF!</v>
      </c>
      <c r="K64" s="24" t="e">
        <f t="shared" si="15"/>
        <v>#REF!</v>
      </c>
      <c r="L64" s="7" t="e">
        <f t="shared" si="15"/>
        <v>#REF!</v>
      </c>
      <c r="M64" s="24" t="e">
        <f t="shared" si="15"/>
        <v>#REF!</v>
      </c>
      <c r="N64" s="24" t="e">
        <f t="shared" si="15"/>
        <v>#REF!</v>
      </c>
      <c r="O64" s="24" t="e">
        <f t="shared" si="15"/>
        <v>#REF!</v>
      </c>
      <c r="P64" s="24" t="e">
        <f>P60+P62</f>
        <v>#REF!</v>
      </c>
    </row>
    <row r="65" spans="1:16" s="8" customFormat="1" ht="14.25" x14ac:dyDescent="0.25">
      <c r="B65" s="36"/>
      <c r="C65" s="36"/>
      <c r="D65" s="89"/>
      <c r="E65" s="37"/>
      <c r="F65" s="37"/>
      <c r="G65" s="37"/>
      <c r="H65" s="36"/>
      <c r="I65" s="36"/>
      <c r="J65" s="37"/>
      <c r="K65" s="37"/>
      <c r="L65" s="36"/>
      <c r="M65" s="37"/>
      <c r="N65" s="37"/>
      <c r="O65" s="37"/>
      <c r="P65" s="37"/>
    </row>
    <row r="66" spans="1:16" s="8" customFormat="1" ht="14.25" x14ac:dyDescent="0.25">
      <c r="A66" s="166" t="s">
        <v>162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</row>
    <row r="67" spans="1:16" ht="13.5" customHeight="1" x14ac:dyDescent="0.25">
      <c r="A67" s="166" t="s">
        <v>161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</row>
    <row r="68" spans="1:16" x14ac:dyDescent="0.25">
      <c r="D68" s="14"/>
    </row>
    <row r="69" spans="1:16" s="22" customFormat="1" ht="17.25" customHeight="1" x14ac:dyDescent="0.25">
      <c r="A69" s="149" t="s">
        <v>235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64"/>
      <c r="L69" s="164"/>
      <c r="M69" s="164"/>
    </row>
    <row r="70" spans="1:16" x14ac:dyDescent="0.25">
      <c r="D70" s="14"/>
      <c r="H70" s="38"/>
      <c r="I70" s="38"/>
      <c r="J70" s="38"/>
      <c r="K70" s="38"/>
      <c r="L70" s="38"/>
      <c r="M70" s="38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  <row r="82" spans="4:4" x14ac:dyDescent="0.25">
      <c r="D82" s="14"/>
    </row>
  </sheetData>
  <mergeCells count="28">
    <mergeCell ref="K69:M69"/>
    <mergeCell ref="D8:D11"/>
    <mergeCell ref="E9:E11"/>
    <mergeCell ref="G9:H9"/>
    <mergeCell ref="G10:G11"/>
    <mergeCell ref="H10:H11"/>
    <mergeCell ref="I9:I11"/>
    <mergeCell ref="F9:F11"/>
    <mergeCell ref="E8:I8"/>
    <mergeCell ref="A66:P66"/>
    <mergeCell ref="A67:P67"/>
    <mergeCell ref="A69:J69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8"/>
  <sheetViews>
    <sheetView topLeftCell="A24" workbookViewId="0">
      <selection activeCell="F35" sqref="F35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40" t="s">
        <v>85</v>
      </c>
      <c r="G1" s="140"/>
      <c r="H1" s="140"/>
      <c r="I1" s="90"/>
    </row>
    <row r="2" spans="1:9" ht="35.25" customHeight="1" x14ac:dyDescent="0.25">
      <c r="F2" s="140" t="s">
        <v>263</v>
      </c>
      <c r="G2" s="140"/>
      <c r="H2" s="140"/>
      <c r="I2" s="140"/>
    </row>
    <row r="3" spans="1:9" ht="5.25" customHeight="1" x14ac:dyDescent="0.25"/>
    <row r="4" spans="1:9" ht="15" x14ac:dyDescent="0.25">
      <c r="B4" s="141" t="s">
        <v>230</v>
      </c>
      <c r="C4" s="141"/>
      <c r="D4" s="141"/>
      <c r="E4" s="141"/>
      <c r="F4" s="141"/>
      <c r="G4" s="141"/>
      <c r="H4" s="141"/>
      <c r="I4" s="141"/>
    </row>
    <row r="5" spans="1:9" ht="5.25" customHeight="1" x14ac:dyDescent="0.25"/>
    <row r="6" spans="1:9" ht="15" customHeight="1" x14ac:dyDescent="0.25">
      <c r="H6" s="175" t="s">
        <v>102</v>
      </c>
      <c r="I6" s="175"/>
    </row>
    <row r="7" spans="1:9" s="14" customFormat="1" ht="26.25" customHeight="1" x14ac:dyDescent="0.25">
      <c r="A7" s="167" t="s">
        <v>160</v>
      </c>
      <c r="B7" s="171" t="s">
        <v>159</v>
      </c>
      <c r="C7" s="171" t="s">
        <v>147</v>
      </c>
      <c r="D7" s="171" t="s">
        <v>158</v>
      </c>
      <c r="E7" s="167" t="s">
        <v>87</v>
      </c>
      <c r="F7" s="168" t="s">
        <v>157</v>
      </c>
      <c r="G7" s="168" t="s">
        <v>86</v>
      </c>
      <c r="H7" s="168" t="s">
        <v>156</v>
      </c>
      <c r="I7" s="168" t="s">
        <v>155</v>
      </c>
    </row>
    <row r="8" spans="1:9" s="14" customFormat="1" ht="18.75" customHeight="1" x14ac:dyDescent="0.25">
      <c r="A8" s="167"/>
      <c r="B8" s="172"/>
      <c r="C8" s="172"/>
      <c r="D8" s="172"/>
      <c r="E8" s="167"/>
      <c r="F8" s="168"/>
      <c r="G8" s="168"/>
      <c r="H8" s="168"/>
      <c r="I8" s="168"/>
    </row>
    <row r="9" spans="1:9" s="14" customFormat="1" ht="40.5" customHeight="1" x14ac:dyDescent="0.25">
      <c r="A9" s="167"/>
      <c r="B9" s="173"/>
      <c r="C9" s="173"/>
      <c r="D9" s="173"/>
      <c r="E9" s="167"/>
      <c r="F9" s="168"/>
      <c r="G9" s="168"/>
      <c r="H9" s="168"/>
      <c r="I9" s="168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28">
        <f>F32+F70+F86+F45+F76+F51+F90</f>
        <v>7264.478000000001</v>
      </c>
      <c r="G10" s="7"/>
      <c r="H10" s="7"/>
      <c r="I10" s="24">
        <f t="shared" ref="I10:I16" si="0">F10</f>
        <v>7264.478000000001</v>
      </c>
    </row>
    <row r="11" spans="1:9" ht="14.25" hidden="1" x14ac:dyDescent="0.25">
      <c r="A11" s="5"/>
      <c r="B11" s="26">
        <v>100203</v>
      </c>
      <c r="C11" s="91" t="s">
        <v>173</v>
      </c>
      <c r="D11" s="26"/>
      <c r="E11" s="26"/>
      <c r="F11" s="129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2"/>
      <c r="D12" s="12"/>
      <c r="E12" s="5" t="s">
        <v>166</v>
      </c>
      <c r="F12" s="130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1"/>
      <c r="D13" s="102"/>
      <c r="E13" s="5" t="s">
        <v>206</v>
      </c>
      <c r="F13" s="130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1"/>
      <c r="D14" s="102"/>
      <c r="E14" s="5" t="s">
        <v>207</v>
      </c>
      <c r="F14" s="130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1"/>
      <c r="D15" s="102"/>
      <c r="E15" s="5" t="s">
        <v>209</v>
      </c>
      <c r="F15" s="130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1"/>
      <c r="D16" s="102"/>
      <c r="E16" s="5" t="s">
        <v>188</v>
      </c>
      <c r="F16" s="130"/>
      <c r="G16" s="5"/>
      <c r="H16" s="5"/>
      <c r="I16" s="23">
        <f t="shared" si="0"/>
        <v>0</v>
      </c>
    </row>
    <row r="17" spans="1:9" ht="2.25" hidden="1" customHeight="1" x14ac:dyDescent="0.25">
      <c r="A17" s="5"/>
      <c r="B17" s="29"/>
      <c r="C17" s="101"/>
      <c r="D17" s="102"/>
      <c r="E17" s="5"/>
      <c r="F17" s="130"/>
      <c r="G17" s="5"/>
      <c r="H17" s="5"/>
      <c r="I17" s="23"/>
    </row>
    <row r="18" spans="1:9" s="28" customFormat="1" ht="14.25" customHeight="1" x14ac:dyDescent="0.25">
      <c r="A18" s="9"/>
      <c r="B18" s="41" t="s">
        <v>214</v>
      </c>
      <c r="C18" s="93" t="s">
        <v>149</v>
      </c>
      <c r="D18" s="42"/>
      <c r="E18" s="9" t="s">
        <v>45</v>
      </c>
      <c r="F18" s="129">
        <f>SUM(F19:F20)</f>
        <v>347.26</v>
      </c>
      <c r="G18" s="129"/>
      <c r="H18" s="129"/>
      <c r="I18" s="129">
        <f>SUM(I19:I20)</f>
        <v>347.26</v>
      </c>
    </row>
    <row r="19" spans="1:9" ht="14.25" customHeight="1" x14ac:dyDescent="0.25">
      <c r="A19" s="5"/>
      <c r="B19" s="29" t="s">
        <v>90</v>
      </c>
      <c r="C19" s="101"/>
      <c r="D19" s="102"/>
      <c r="E19" s="5" t="s">
        <v>246</v>
      </c>
      <c r="F19" s="130">
        <v>200</v>
      </c>
      <c r="G19" s="5"/>
      <c r="H19" s="5"/>
      <c r="I19" s="23">
        <f>F19</f>
        <v>200</v>
      </c>
    </row>
    <row r="20" spans="1:9" ht="14.25" customHeight="1" x14ac:dyDescent="0.25">
      <c r="A20" s="5"/>
      <c r="B20" s="29" t="s">
        <v>90</v>
      </c>
      <c r="C20" s="101"/>
      <c r="D20" s="102"/>
      <c r="E20" s="5" t="s">
        <v>267</v>
      </c>
      <c r="F20" s="130">
        <v>147.26</v>
      </c>
      <c r="G20" s="5"/>
      <c r="H20" s="5"/>
      <c r="I20" s="23">
        <f>F20</f>
        <v>147.26</v>
      </c>
    </row>
    <row r="21" spans="1:9" ht="3.75" customHeight="1" x14ac:dyDescent="0.25">
      <c r="A21" s="5"/>
      <c r="B21" s="29"/>
      <c r="C21" s="101"/>
      <c r="D21" s="102"/>
      <c r="E21" s="5"/>
      <c r="F21" s="130"/>
      <c r="G21" s="5"/>
      <c r="H21" s="5"/>
      <c r="I21" s="23"/>
    </row>
    <row r="22" spans="1:9" s="28" customFormat="1" ht="14.25" customHeight="1" x14ac:dyDescent="0.25">
      <c r="A22" s="9"/>
      <c r="B22" s="41" t="s">
        <v>64</v>
      </c>
      <c r="C22" s="93" t="s">
        <v>174</v>
      </c>
      <c r="D22" s="42"/>
      <c r="E22" s="9" t="s">
        <v>65</v>
      </c>
      <c r="F22" s="129">
        <f>SUM(F23:F26)</f>
        <v>130</v>
      </c>
      <c r="G22" s="9"/>
      <c r="H22" s="9"/>
      <c r="I22" s="27">
        <f t="shared" ref="I22:I32" si="1">F22</f>
        <v>130</v>
      </c>
    </row>
    <row r="23" spans="1:9" ht="14.25" customHeight="1" x14ac:dyDescent="0.25">
      <c r="A23" s="5"/>
      <c r="B23" s="29" t="s">
        <v>90</v>
      </c>
      <c r="C23" s="101"/>
      <c r="D23" s="102"/>
      <c r="E23" s="5" t="s">
        <v>262</v>
      </c>
      <c r="F23" s="130">
        <v>94</v>
      </c>
      <c r="G23" s="5"/>
      <c r="H23" s="5"/>
      <c r="I23" s="23">
        <f t="shared" si="1"/>
        <v>94</v>
      </c>
    </row>
    <row r="24" spans="1:9" ht="14.25" customHeight="1" x14ac:dyDescent="0.25">
      <c r="A24" s="5"/>
      <c r="B24" s="29" t="s">
        <v>90</v>
      </c>
      <c r="C24" s="101"/>
      <c r="D24" s="102"/>
      <c r="E24" s="5" t="s">
        <v>278</v>
      </c>
      <c r="F24" s="130">
        <v>36</v>
      </c>
      <c r="G24" s="5"/>
      <c r="H24" s="5"/>
      <c r="I24" s="23">
        <f t="shared" si="1"/>
        <v>36</v>
      </c>
    </row>
    <row r="25" spans="1:9" ht="14.25" hidden="1" customHeight="1" x14ac:dyDescent="0.25">
      <c r="A25" s="5"/>
      <c r="B25" s="29"/>
      <c r="C25" s="101"/>
      <c r="D25" s="102"/>
      <c r="E25" s="5" t="s">
        <v>204</v>
      </c>
      <c r="F25" s="130"/>
      <c r="G25" s="5"/>
      <c r="H25" s="5"/>
      <c r="I25" s="23">
        <f t="shared" si="1"/>
        <v>0</v>
      </c>
    </row>
    <row r="26" spans="1:9" ht="14.25" hidden="1" customHeight="1" x14ac:dyDescent="0.25">
      <c r="A26" s="5"/>
      <c r="B26" s="29"/>
      <c r="C26" s="101"/>
      <c r="D26" s="102"/>
      <c r="E26" s="5" t="s">
        <v>205</v>
      </c>
      <c r="F26" s="130"/>
      <c r="G26" s="5"/>
      <c r="H26" s="5"/>
      <c r="I26" s="23">
        <f t="shared" si="1"/>
        <v>0</v>
      </c>
    </row>
    <row r="27" spans="1:9" s="28" customFormat="1" ht="14.25" customHeight="1" x14ac:dyDescent="0.25">
      <c r="A27" s="9"/>
      <c r="B27" s="41" t="s">
        <v>48</v>
      </c>
      <c r="C27" s="93" t="s">
        <v>169</v>
      </c>
      <c r="D27" s="42"/>
      <c r="E27" s="9" t="s">
        <v>49</v>
      </c>
      <c r="F27" s="129">
        <f>F28+F29</f>
        <v>22.2</v>
      </c>
      <c r="G27" s="9"/>
      <c r="H27" s="9"/>
      <c r="I27" s="27">
        <f t="shared" si="1"/>
        <v>22.2</v>
      </c>
    </row>
    <row r="28" spans="1:9" ht="14.25" customHeight="1" x14ac:dyDescent="0.25">
      <c r="A28" s="5"/>
      <c r="B28" s="29" t="s">
        <v>90</v>
      </c>
      <c r="C28" s="101"/>
      <c r="D28" s="102"/>
      <c r="E28" s="5" t="s">
        <v>231</v>
      </c>
      <c r="F28" s="130">
        <v>22.2</v>
      </c>
      <c r="G28" s="5"/>
      <c r="H28" s="5"/>
      <c r="I28" s="23">
        <f t="shared" si="1"/>
        <v>22.2</v>
      </c>
    </row>
    <row r="29" spans="1:9" ht="14.25" hidden="1" customHeight="1" x14ac:dyDescent="0.25">
      <c r="A29" s="5"/>
      <c r="B29" s="29"/>
      <c r="C29" s="101"/>
      <c r="D29" s="102"/>
      <c r="E29" s="5" t="s">
        <v>258</v>
      </c>
      <c r="F29" s="130"/>
      <c r="G29" s="5"/>
      <c r="H29" s="5"/>
      <c r="I29" s="23">
        <f t="shared" si="1"/>
        <v>0</v>
      </c>
    </row>
    <row r="30" spans="1:9" s="28" customFormat="1" ht="14.25" customHeight="1" x14ac:dyDescent="0.25">
      <c r="A30" s="9"/>
      <c r="B30" s="41" t="s">
        <v>59</v>
      </c>
      <c r="C30" s="93" t="s">
        <v>173</v>
      </c>
      <c r="D30" s="42"/>
      <c r="E30" s="26" t="s">
        <v>60</v>
      </c>
      <c r="F30" s="129">
        <f>F31</f>
        <v>75</v>
      </c>
      <c r="G30" s="9"/>
      <c r="H30" s="9"/>
      <c r="I30" s="27">
        <f t="shared" si="1"/>
        <v>75</v>
      </c>
    </row>
    <row r="31" spans="1:9" ht="15" customHeight="1" x14ac:dyDescent="0.25">
      <c r="A31" s="5"/>
      <c r="B31" s="85" t="s">
        <v>90</v>
      </c>
      <c r="C31" s="97"/>
      <c r="D31" s="98"/>
      <c r="E31" s="5" t="s">
        <v>242</v>
      </c>
      <c r="F31" s="130">
        <v>75</v>
      </c>
      <c r="G31" s="5"/>
      <c r="H31" s="5"/>
      <c r="I31" s="23">
        <f t="shared" si="1"/>
        <v>75</v>
      </c>
    </row>
    <row r="32" spans="1:9" s="8" customFormat="1" ht="14.25" x14ac:dyDescent="0.25">
      <c r="A32" s="7"/>
      <c r="B32" s="25"/>
      <c r="C32" s="94"/>
      <c r="D32" s="30"/>
      <c r="E32" s="7" t="s">
        <v>91</v>
      </c>
      <c r="F32" s="128">
        <f>F11+F30+F22+F27+F18</f>
        <v>574.46</v>
      </c>
      <c r="G32" s="7"/>
      <c r="H32" s="7"/>
      <c r="I32" s="24">
        <f t="shared" si="1"/>
        <v>574.46</v>
      </c>
    </row>
    <row r="33" spans="1:9" s="8" customFormat="1" ht="3" customHeight="1" x14ac:dyDescent="0.25">
      <c r="A33" s="7"/>
      <c r="B33" s="25"/>
      <c r="C33" s="94"/>
      <c r="D33" s="30"/>
      <c r="E33" s="7"/>
      <c r="F33" s="128"/>
      <c r="G33" s="7"/>
      <c r="H33" s="7"/>
      <c r="I33" s="24"/>
    </row>
    <row r="34" spans="1:9" s="28" customFormat="1" ht="14.25" x14ac:dyDescent="0.25">
      <c r="A34" s="9"/>
      <c r="B34" s="26">
        <v>150101</v>
      </c>
      <c r="C34" s="91" t="s">
        <v>192</v>
      </c>
      <c r="D34" s="34"/>
      <c r="E34" s="9" t="s">
        <v>70</v>
      </c>
      <c r="F34" s="129">
        <f>F45</f>
        <v>657.55</v>
      </c>
      <c r="G34" s="9"/>
      <c r="H34" s="9"/>
      <c r="I34" s="27">
        <f>F34</f>
        <v>657.55</v>
      </c>
    </row>
    <row r="35" spans="1:9" ht="13.5" customHeight="1" x14ac:dyDescent="0.25">
      <c r="A35" s="174"/>
      <c r="B35" s="170">
        <v>3122</v>
      </c>
      <c r="C35" s="169"/>
      <c r="D35" s="98"/>
      <c r="E35" s="5" t="s">
        <v>93</v>
      </c>
      <c r="F35" s="130">
        <v>400</v>
      </c>
      <c r="G35" s="5"/>
      <c r="H35" s="5"/>
      <c r="I35" s="23">
        <f>F35</f>
        <v>400</v>
      </c>
    </row>
    <row r="36" spans="1:9" ht="39" customHeight="1" x14ac:dyDescent="0.25">
      <c r="A36" s="174"/>
      <c r="B36" s="170"/>
      <c r="C36" s="169"/>
      <c r="D36" s="98"/>
      <c r="E36" s="5" t="s">
        <v>260</v>
      </c>
      <c r="F36" s="130">
        <v>47.9</v>
      </c>
      <c r="G36" s="5"/>
      <c r="H36" s="5"/>
      <c r="I36" s="23">
        <f t="shared" ref="I36:I38" si="2">F36</f>
        <v>47.9</v>
      </c>
    </row>
    <row r="37" spans="1:9" ht="39" customHeight="1" x14ac:dyDescent="0.25">
      <c r="A37" s="174"/>
      <c r="B37" s="170"/>
      <c r="C37" s="169"/>
      <c r="D37" s="98"/>
      <c r="E37" s="5" t="s">
        <v>271</v>
      </c>
      <c r="F37" s="130">
        <v>150</v>
      </c>
      <c r="G37" s="5"/>
      <c r="H37" s="5"/>
      <c r="I37" s="23">
        <f t="shared" si="2"/>
        <v>150</v>
      </c>
    </row>
    <row r="38" spans="1:9" ht="15" customHeight="1" x14ac:dyDescent="0.25">
      <c r="A38" s="174"/>
      <c r="B38" s="170"/>
      <c r="C38" s="169"/>
      <c r="D38" s="98"/>
      <c r="E38" s="5" t="s">
        <v>266</v>
      </c>
      <c r="F38" s="130">
        <v>29.65</v>
      </c>
      <c r="G38" s="5"/>
      <c r="H38" s="5"/>
      <c r="I38" s="23">
        <f t="shared" si="2"/>
        <v>29.65</v>
      </c>
    </row>
    <row r="39" spans="1:9" ht="13.5" customHeight="1" x14ac:dyDescent="0.25">
      <c r="A39" s="174"/>
      <c r="B39" s="170"/>
      <c r="C39" s="169"/>
      <c r="D39" s="98"/>
      <c r="E39" s="5" t="s">
        <v>279</v>
      </c>
      <c r="F39" s="130">
        <v>30</v>
      </c>
      <c r="G39" s="5"/>
      <c r="H39" s="5"/>
      <c r="I39" s="23">
        <f>F39</f>
        <v>30</v>
      </c>
    </row>
    <row r="40" spans="1:9" hidden="1" x14ac:dyDescent="0.25">
      <c r="A40" s="174"/>
      <c r="B40" s="170"/>
      <c r="C40" s="169"/>
      <c r="D40" s="98"/>
      <c r="E40" s="5" t="s">
        <v>218</v>
      </c>
      <c r="F40" s="130"/>
      <c r="G40" s="5"/>
      <c r="H40" s="5"/>
      <c r="I40" s="23">
        <f t="shared" ref="I40:I67" si="3">F40</f>
        <v>0</v>
      </c>
    </row>
    <row r="41" spans="1:9" hidden="1" x14ac:dyDescent="0.25">
      <c r="A41" s="174"/>
      <c r="B41" s="170"/>
      <c r="C41" s="169"/>
      <c r="D41" s="98"/>
      <c r="E41" s="5" t="s">
        <v>208</v>
      </c>
      <c r="F41" s="130"/>
      <c r="G41" s="5"/>
      <c r="H41" s="5"/>
      <c r="I41" s="23">
        <f t="shared" si="3"/>
        <v>0</v>
      </c>
    </row>
    <row r="42" spans="1:9" hidden="1" x14ac:dyDescent="0.25">
      <c r="A42" s="174"/>
      <c r="B42" s="170"/>
      <c r="C42" s="169"/>
      <c r="D42" s="98"/>
      <c r="E42" s="5" t="s">
        <v>201</v>
      </c>
      <c r="F42" s="130"/>
      <c r="G42" s="5"/>
      <c r="H42" s="5"/>
      <c r="I42" s="23">
        <f t="shared" si="3"/>
        <v>0</v>
      </c>
    </row>
    <row r="43" spans="1:9" ht="27" hidden="1" x14ac:dyDescent="0.25">
      <c r="A43" s="174"/>
      <c r="B43" s="170"/>
      <c r="C43" s="169"/>
      <c r="D43" s="98"/>
      <c r="E43" s="5" t="s">
        <v>167</v>
      </c>
      <c r="F43" s="130"/>
      <c r="G43" s="5"/>
      <c r="H43" s="5"/>
      <c r="I43" s="23">
        <f t="shared" si="3"/>
        <v>0</v>
      </c>
    </row>
    <row r="44" spans="1:9" ht="3" customHeight="1" x14ac:dyDescent="0.25">
      <c r="A44" s="5"/>
      <c r="B44" s="126"/>
      <c r="C44" s="97"/>
      <c r="D44" s="84"/>
      <c r="E44" s="5"/>
      <c r="F44" s="130"/>
      <c r="G44" s="5"/>
      <c r="H44" s="5"/>
      <c r="I44" s="23"/>
    </row>
    <row r="45" spans="1:9" s="8" customFormat="1" ht="14.25" x14ac:dyDescent="0.25">
      <c r="A45" s="7"/>
      <c r="B45" s="25"/>
      <c r="C45" s="95"/>
      <c r="D45" s="33"/>
      <c r="E45" s="7" t="s">
        <v>94</v>
      </c>
      <c r="F45" s="128">
        <f>SUM(F35:F43)</f>
        <v>657.55</v>
      </c>
      <c r="G45" s="7"/>
      <c r="H45" s="7"/>
      <c r="I45" s="24">
        <f t="shared" si="3"/>
        <v>657.55</v>
      </c>
    </row>
    <row r="46" spans="1:9" s="8" customFormat="1" ht="14.25" x14ac:dyDescent="0.25">
      <c r="A46" s="7"/>
      <c r="B46" s="25">
        <v>100102</v>
      </c>
      <c r="C46" s="95"/>
      <c r="D46" s="33"/>
      <c r="E46" s="7" t="s">
        <v>237</v>
      </c>
      <c r="F46" s="128">
        <f>F47</f>
        <v>130</v>
      </c>
      <c r="G46" s="7"/>
      <c r="H46" s="7"/>
      <c r="I46" s="24">
        <f>I47</f>
        <v>130</v>
      </c>
    </row>
    <row r="47" spans="1:9" ht="14.25" customHeight="1" x14ac:dyDescent="0.25">
      <c r="A47" s="5"/>
      <c r="B47" s="12">
        <v>3131</v>
      </c>
      <c r="C47" s="92"/>
      <c r="D47" s="35"/>
      <c r="E47" s="5" t="s">
        <v>238</v>
      </c>
      <c r="F47" s="130">
        <v>130</v>
      </c>
      <c r="G47" s="5"/>
      <c r="H47" s="5"/>
      <c r="I47" s="23">
        <f>F47</f>
        <v>130</v>
      </c>
    </row>
    <row r="48" spans="1:9" s="28" customFormat="1" ht="28.5" x14ac:dyDescent="0.25">
      <c r="A48" s="9"/>
      <c r="B48" s="26">
        <v>210105</v>
      </c>
      <c r="C48" s="91" t="s">
        <v>217</v>
      </c>
      <c r="D48" s="34"/>
      <c r="E48" s="9" t="s">
        <v>215</v>
      </c>
      <c r="F48" s="129">
        <f>SUM(F49:F50)</f>
        <v>1781.278</v>
      </c>
      <c r="G48" s="9"/>
      <c r="H48" s="9"/>
      <c r="I48" s="23">
        <f t="shared" si="3"/>
        <v>1781.278</v>
      </c>
    </row>
    <row r="49" spans="1:9" s="28" customFormat="1" ht="27" x14ac:dyDescent="0.25">
      <c r="A49" s="9"/>
      <c r="B49" s="26">
        <v>3131</v>
      </c>
      <c r="C49" s="91"/>
      <c r="D49" s="34"/>
      <c r="E49" s="5" t="s">
        <v>268</v>
      </c>
      <c r="F49" s="130">
        <v>1064.278</v>
      </c>
      <c r="G49" s="5"/>
      <c r="H49" s="5"/>
      <c r="I49" s="23">
        <f t="shared" si="3"/>
        <v>1064.278</v>
      </c>
    </row>
    <row r="50" spans="1:9" s="8" customFormat="1" ht="54" x14ac:dyDescent="0.25">
      <c r="A50" s="7"/>
      <c r="B50" s="12">
        <v>3131</v>
      </c>
      <c r="C50" s="95"/>
      <c r="D50" s="33"/>
      <c r="E50" s="5" t="s">
        <v>234</v>
      </c>
      <c r="F50" s="128">
        <v>717</v>
      </c>
      <c r="G50" s="7"/>
      <c r="H50" s="7"/>
      <c r="I50" s="23">
        <f t="shared" si="3"/>
        <v>717</v>
      </c>
    </row>
    <row r="51" spans="1:9" s="8" customFormat="1" ht="14.25" x14ac:dyDescent="0.25">
      <c r="A51" s="7"/>
      <c r="B51" s="25"/>
      <c r="C51" s="95"/>
      <c r="D51" s="33"/>
      <c r="E51" s="7" t="s">
        <v>233</v>
      </c>
      <c r="F51" s="128">
        <f>F48+F46</f>
        <v>1911.278</v>
      </c>
      <c r="G51" s="7"/>
      <c r="H51" s="7"/>
      <c r="I51" s="24">
        <f>I48</f>
        <v>1781.278</v>
      </c>
    </row>
    <row r="52" spans="1:9" s="8" customFormat="1" ht="3.75" customHeight="1" x14ac:dyDescent="0.25">
      <c r="A52" s="7"/>
      <c r="B52" s="25"/>
      <c r="C52" s="95"/>
      <c r="D52" s="33"/>
      <c r="E52" s="7"/>
      <c r="F52" s="128"/>
      <c r="G52" s="7"/>
      <c r="H52" s="7"/>
      <c r="I52" s="24"/>
    </row>
    <row r="53" spans="1:9" s="28" customFormat="1" ht="14.25" customHeight="1" x14ac:dyDescent="0.25">
      <c r="A53" s="9"/>
      <c r="B53" s="41" t="s">
        <v>214</v>
      </c>
      <c r="C53" s="93" t="s">
        <v>149</v>
      </c>
      <c r="D53" s="42"/>
      <c r="E53" s="9" t="s">
        <v>45</v>
      </c>
      <c r="F53" s="129">
        <f>F54</f>
        <v>1.18</v>
      </c>
      <c r="G53" s="9"/>
      <c r="H53" s="9"/>
      <c r="I53" s="27">
        <f>I54</f>
        <v>1.18</v>
      </c>
    </row>
    <row r="54" spans="1:9" s="8" customFormat="1" ht="14.25" customHeight="1" x14ac:dyDescent="0.25">
      <c r="A54" s="7"/>
      <c r="B54" s="25">
        <v>3132</v>
      </c>
      <c r="C54" s="95"/>
      <c r="D54" s="33"/>
      <c r="E54" s="5" t="s">
        <v>245</v>
      </c>
      <c r="F54" s="130">
        <v>1.18</v>
      </c>
      <c r="G54" s="5"/>
      <c r="H54" s="5"/>
      <c r="I54" s="23">
        <f>F54</f>
        <v>1.18</v>
      </c>
    </row>
    <row r="55" spans="1:9" ht="14.25" x14ac:dyDescent="0.25">
      <c r="A55" s="5"/>
      <c r="B55" s="26">
        <v>100203</v>
      </c>
      <c r="C55" s="91" t="s">
        <v>173</v>
      </c>
      <c r="D55" s="26"/>
      <c r="E55" s="26" t="s">
        <v>60</v>
      </c>
      <c r="F55" s="129">
        <f>SUM(F56:F59)</f>
        <v>2040.65</v>
      </c>
      <c r="G55" s="9"/>
      <c r="H55" s="9"/>
      <c r="I55" s="27">
        <f t="shared" si="3"/>
        <v>2040.65</v>
      </c>
    </row>
    <row r="56" spans="1:9" ht="27" x14ac:dyDescent="0.25">
      <c r="A56" s="5"/>
      <c r="B56" s="12">
        <v>3132</v>
      </c>
      <c r="C56" s="92"/>
      <c r="D56" s="12"/>
      <c r="E56" s="5" t="s">
        <v>243</v>
      </c>
      <c r="F56" s="130">
        <v>1890.65</v>
      </c>
      <c r="G56" s="5"/>
      <c r="H56" s="5"/>
      <c r="I56" s="23">
        <f t="shared" si="3"/>
        <v>1890.65</v>
      </c>
    </row>
    <row r="57" spans="1:9" x14ac:dyDescent="0.25">
      <c r="A57" s="5"/>
      <c r="B57" s="12"/>
      <c r="C57" s="92"/>
      <c r="D57" s="12"/>
      <c r="E57" s="5" t="s">
        <v>189</v>
      </c>
      <c r="F57" s="130">
        <v>150</v>
      </c>
      <c r="G57" s="5"/>
      <c r="H57" s="5"/>
      <c r="I57" s="23">
        <f t="shared" si="3"/>
        <v>150</v>
      </c>
    </row>
    <row r="58" spans="1:9" hidden="1" x14ac:dyDescent="0.25">
      <c r="A58" s="5"/>
      <c r="B58" s="12"/>
      <c r="C58" s="92"/>
      <c r="D58" s="12"/>
      <c r="E58" s="5"/>
      <c r="F58" s="130"/>
      <c r="G58" s="5"/>
      <c r="H58" s="5"/>
      <c r="I58" s="23">
        <f t="shared" si="3"/>
        <v>0</v>
      </c>
    </row>
    <row r="59" spans="1:9" hidden="1" x14ac:dyDescent="0.25">
      <c r="A59" s="5"/>
      <c r="B59" s="12"/>
      <c r="C59" s="92"/>
      <c r="D59" s="35"/>
      <c r="E59" s="5"/>
      <c r="F59" s="130"/>
      <c r="G59" s="5"/>
      <c r="H59" s="5"/>
      <c r="I59" s="23">
        <f t="shared" si="3"/>
        <v>0</v>
      </c>
    </row>
    <row r="60" spans="1:9" ht="14.25" x14ac:dyDescent="0.25">
      <c r="A60" s="5"/>
      <c r="B60" s="41" t="s">
        <v>48</v>
      </c>
      <c r="C60" s="93" t="s">
        <v>169</v>
      </c>
      <c r="D60" s="35"/>
      <c r="E60" s="9" t="s">
        <v>49</v>
      </c>
      <c r="F60" s="130">
        <f>SUM(F61:F63)</f>
        <v>637.79999999999995</v>
      </c>
      <c r="G60" s="5"/>
      <c r="H60" s="5"/>
      <c r="I60" s="23">
        <f t="shared" si="3"/>
        <v>637.79999999999995</v>
      </c>
    </row>
    <row r="61" spans="1:9" x14ac:dyDescent="0.25">
      <c r="A61" s="5"/>
      <c r="B61" s="12">
        <v>3132</v>
      </c>
      <c r="C61" s="92"/>
      <c r="D61" s="35"/>
      <c r="E61" s="5" t="s">
        <v>244</v>
      </c>
      <c r="F61" s="130">
        <v>637.79999999999995</v>
      </c>
      <c r="G61" s="5"/>
      <c r="H61" s="5"/>
      <c r="I61" s="23">
        <f t="shared" si="3"/>
        <v>637.79999999999995</v>
      </c>
    </row>
    <row r="62" spans="1:9" hidden="1" x14ac:dyDescent="0.25">
      <c r="A62" s="5"/>
      <c r="B62" s="12"/>
      <c r="C62" s="92"/>
      <c r="D62" s="35"/>
      <c r="E62" s="5" t="s">
        <v>219</v>
      </c>
      <c r="F62" s="130"/>
      <c r="G62" s="5"/>
      <c r="H62" s="5"/>
      <c r="I62" s="23">
        <f t="shared" si="3"/>
        <v>0</v>
      </c>
    </row>
    <row r="63" spans="1:9" hidden="1" x14ac:dyDescent="0.25">
      <c r="A63" s="5"/>
      <c r="B63" s="12"/>
      <c r="C63" s="92"/>
      <c r="D63" s="35"/>
      <c r="E63" s="5" t="s">
        <v>220</v>
      </c>
      <c r="F63" s="130"/>
      <c r="G63" s="5"/>
      <c r="H63" s="5"/>
      <c r="I63" s="23">
        <f t="shared" si="3"/>
        <v>0</v>
      </c>
    </row>
    <row r="64" spans="1:9" s="28" customFormat="1" ht="15" hidden="1" customHeight="1" x14ac:dyDescent="0.25">
      <c r="A64" s="9"/>
      <c r="B64" s="41" t="s">
        <v>64</v>
      </c>
      <c r="C64" s="41" t="s">
        <v>174</v>
      </c>
      <c r="D64" s="132"/>
      <c r="E64" s="9" t="s">
        <v>65</v>
      </c>
      <c r="F64" s="129">
        <f>F65</f>
        <v>0</v>
      </c>
      <c r="G64" s="9"/>
      <c r="H64" s="9"/>
      <c r="I64" s="27">
        <f>I65</f>
        <v>0</v>
      </c>
    </row>
    <row r="65" spans="1:9" hidden="1" x14ac:dyDescent="0.25">
      <c r="A65" s="5"/>
      <c r="B65" s="12">
        <v>3132</v>
      </c>
      <c r="C65" s="92"/>
      <c r="D65" s="35"/>
      <c r="E65" s="5" t="s">
        <v>247</v>
      </c>
      <c r="F65" s="130"/>
      <c r="G65" s="5"/>
      <c r="H65" s="5"/>
      <c r="I65" s="23">
        <f>F65</f>
        <v>0</v>
      </c>
    </row>
    <row r="66" spans="1:9" s="28" customFormat="1" ht="32.25" customHeight="1" x14ac:dyDescent="0.25">
      <c r="A66" s="9"/>
      <c r="B66" s="91" t="s">
        <v>226</v>
      </c>
      <c r="C66" s="91" t="s">
        <v>191</v>
      </c>
      <c r="D66" s="34"/>
      <c r="E66" s="9" t="s">
        <v>232</v>
      </c>
      <c r="F66" s="129">
        <f>F67</f>
        <v>85</v>
      </c>
      <c r="G66" s="9"/>
      <c r="H66" s="9"/>
      <c r="I66" s="27">
        <f t="shared" si="3"/>
        <v>85</v>
      </c>
    </row>
    <row r="67" spans="1:9" x14ac:dyDescent="0.25">
      <c r="A67" s="5"/>
      <c r="B67" s="12">
        <v>3132</v>
      </c>
      <c r="C67" s="92"/>
      <c r="D67" s="35"/>
      <c r="E67" s="5" t="s">
        <v>227</v>
      </c>
      <c r="F67" s="130">
        <v>85</v>
      </c>
      <c r="G67" s="5"/>
      <c r="H67" s="5"/>
      <c r="I67" s="23">
        <f t="shared" si="3"/>
        <v>85</v>
      </c>
    </row>
    <row r="68" spans="1:9" s="28" customFormat="1" ht="14.25" hidden="1" customHeight="1" x14ac:dyDescent="0.25">
      <c r="A68" s="9"/>
      <c r="B68" s="26">
        <v>240604</v>
      </c>
      <c r="C68" s="91" t="s">
        <v>182</v>
      </c>
      <c r="D68" s="26"/>
      <c r="E68" s="26" t="s">
        <v>80</v>
      </c>
      <c r="F68" s="129">
        <f>F69</f>
        <v>0</v>
      </c>
      <c r="G68" s="9"/>
      <c r="H68" s="9"/>
      <c r="I68" s="27">
        <f t="shared" ref="I68:I75" si="4">F68</f>
        <v>0</v>
      </c>
    </row>
    <row r="69" spans="1:9" ht="14.25" hidden="1" customHeight="1" x14ac:dyDescent="0.25">
      <c r="A69" s="5"/>
      <c r="B69" s="12">
        <v>3132</v>
      </c>
      <c r="C69" s="92"/>
      <c r="D69" s="12"/>
      <c r="E69" s="5" t="s">
        <v>168</v>
      </c>
      <c r="F69" s="130"/>
      <c r="G69" s="5"/>
      <c r="H69" s="5"/>
      <c r="I69" s="23">
        <f t="shared" si="4"/>
        <v>0</v>
      </c>
    </row>
    <row r="70" spans="1:9" s="8" customFormat="1" ht="14.25" x14ac:dyDescent="0.25">
      <c r="A70" s="7"/>
      <c r="B70" s="25"/>
      <c r="C70" s="95"/>
      <c r="D70" s="25"/>
      <c r="E70" s="7" t="s">
        <v>89</v>
      </c>
      <c r="F70" s="128">
        <f>F68+F55+F66+F60+F53+F64</f>
        <v>2764.6299999999997</v>
      </c>
      <c r="G70" s="7"/>
      <c r="H70" s="7"/>
      <c r="I70" s="24">
        <f t="shared" si="4"/>
        <v>2764.6299999999997</v>
      </c>
    </row>
    <row r="71" spans="1:9" ht="3" customHeight="1" x14ac:dyDescent="0.25">
      <c r="A71" s="5"/>
      <c r="B71" s="12"/>
      <c r="C71" s="92"/>
      <c r="D71" s="12"/>
      <c r="E71" s="5"/>
      <c r="F71" s="130"/>
      <c r="G71" s="5"/>
      <c r="H71" s="5"/>
      <c r="I71" s="23">
        <f t="shared" si="4"/>
        <v>0</v>
      </c>
    </row>
    <row r="72" spans="1:9" s="28" customFormat="1" ht="12.75" customHeight="1" x14ac:dyDescent="0.25">
      <c r="A72" s="9"/>
      <c r="B72" s="26">
        <v>150101</v>
      </c>
      <c r="C72" s="91" t="s">
        <v>192</v>
      </c>
      <c r="D72" s="26"/>
      <c r="E72" s="9" t="s">
        <v>70</v>
      </c>
      <c r="F72" s="129">
        <f>SUM(F73:F75)</f>
        <v>431.56</v>
      </c>
      <c r="G72" s="9"/>
      <c r="H72" s="9"/>
      <c r="I72" s="27">
        <f t="shared" si="4"/>
        <v>431.56</v>
      </c>
    </row>
    <row r="73" spans="1:9" ht="12.75" customHeight="1" x14ac:dyDescent="0.25">
      <c r="A73" s="5"/>
      <c r="B73" s="12">
        <v>3142</v>
      </c>
      <c r="C73" s="92"/>
      <c r="D73" s="12"/>
      <c r="E73" s="5" t="s">
        <v>228</v>
      </c>
      <c r="F73" s="130">
        <v>1.56</v>
      </c>
      <c r="G73" s="5"/>
      <c r="H73" s="5"/>
      <c r="I73" s="23">
        <f t="shared" si="4"/>
        <v>1.56</v>
      </c>
    </row>
    <row r="74" spans="1:9" ht="12.75" customHeight="1" x14ac:dyDescent="0.25">
      <c r="A74" s="5"/>
      <c r="B74" s="12"/>
      <c r="C74" s="92"/>
      <c r="D74" s="12"/>
      <c r="E74" s="5" t="s">
        <v>265</v>
      </c>
      <c r="F74" s="130">
        <v>130</v>
      </c>
      <c r="G74" s="5"/>
      <c r="H74" s="5"/>
      <c r="I74" s="23">
        <f t="shared" si="4"/>
        <v>130</v>
      </c>
    </row>
    <row r="75" spans="1:9" ht="12.75" customHeight="1" x14ac:dyDescent="0.25">
      <c r="A75" s="5"/>
      <c r="B75" s="12"/>
      <c r="C75" s="92"/>
      <c r="D75" s="12"/>
      <c r="E75" s="5" t="s">
        <v>261</v>
      </c>
      <c r="F75" s="130">
        <v>300</v>
      </c>
      <c r="G75" s="5"/>
      <c r="H75" s="5"/>
      <c r="I75" s="23">
        <f t="shared" si="4"/>
        <v>300</v>
      </c>
    </row>
    <row r="76" spans="1:9" s="8" customFormat="1" ht="12.75" customHeight="1" x14ac:dyDescent="0.25">
      <c r="A76" s="7"/>
      <c r="B76" s="25"/>
      <c r="C76" s="95"/>
      <c r="D76" s="25"/>
      <c r="E76" s="7" t="s">
        <v>88</v>
      </c>
      <c r="F76" s="128">
        <f>F72</f>
        <v>431.56</v>
      </c>
      <c r="G76" s="7"/>
      <c r="H76" s="7"/>
      <c r="I76" s="24">
        <f>I72</f>
        <v>431.56</v>
      </c>
    </row>
    <row r="77" spans="1:9" ht="3" customHeight="1" x14ac:dyDescent="0.25">
      <c r="A77" s="5"/>
      <c r="B77" s="12"/>
      <c r="C77" s="92"/>
      <c r="D77" s="12"/>
      <c r="E77" s="5"/>
      <c r="F77" s="130"/>
      <c r="G77" s="5"/>
      <c r="H77" s="5"/>
      <c r="I77" s="23"/>
    </row>
    <row r="78" spans="1:9" s="28" customFormat="1" ht="13.5" customHeight="1" x14ac:dyDescent="0.25">
      <c r="A78" s="9"/>
      <c r="B78" s="26">
        <v>100202</v>
      </c>
      <c r="C78" s="91" t="s">
        <v>172</v>
      </c>
      <c r="D78" s="26"/>
      <c r="E78" s="9" t="s">
        <v>152</v>
      </c>
      <c r="F78" s="129">
        <f>F79</f>
        <v>575</v>
      </c>
      <c r="G78" s="9"/>
      <c r="H78" s="9"/>
      <c r="I78" s="27">
        <f>F78</f>
        <v>575</v>
      </c>
    </row>
    <row r="79" spans="1:9" ht="13.5" customHeight="1" x14ac:dyDescent="0.25">
      <c r="A79" s="5"/>
      <c r="B79" s="12">
        <v>3210</v>
      </c>
      <c r="C79" s="96"/>
      <c r="D79" s="105"/>
      <c r="E79" s="12" t="s">
        <v>196</v>
      </c>
      <c r="F79" s="130">
        <v>575</v>
      </c>
      <c r="G79" s="5"/>
      <c r="H79" s="5"/>
      <c r="I79" s="23">
        <f t="shared" ref="I79:I85" si="5">F79</f>
        <v>575</v>
      </c>
    </row>
    <row r="80" spans="1:9" s="28" customFormat="1" ht="13.5" customHeight="1" x14ac:dyDescent="0.25">
      <c r="A80" s="9"/>
      <c r="B80" s="26">
        <v>100302</v>
      </c>
      <c r="C80" s="103" t="s">
        <v>172</v>
      </c>
      <c r="D80" s="104"/>
      <c r="E80" s="9" t="s">
        <v>61</v>
      </c>
      <c r="F80" s="129">
        <f>F81</f>
        <v>230</v>
      </c>
      <c r="G80" s="9"/>
      <c r="H80" s="9"/>
      <c r="I80" s="27">
        <f t="shared" si="5"/>
        <v>230</v>
      </c>
    </row>
    <row r="81" spans="1:16" ht="13.5" customHeight="1" x14ac:dyDescent="0.25">
      <c r="A81" s="5"/>
      <c r="B81" s="12">
        <v>3210</v>
      </c>
      <c r="C81" s="96"/>
      <c r="D81" s="105"/>
      <c r="E81" s="12" t="s">
        <v>197</v>
      </c>
      <c r="F81" s="130">
        <v>230</v>
      </c>
      <c r="G81" s="5"/>
      <c r="H81" s="5"/>
      <c r="I81" s="23">
        <f t="shared" si="5"/>
        <v>230</v>
      </c>
    </row>
    <row r="82" spans="1:16" s="8" customFormat="1" ht="13.5" customHeight="1" x14ac:dyDescent="0.25">
      <c r="A82" s="7"/>
      <c r="B82" s="25">
        <v>100201</v>
      </c>
      <c r="C82" s="111" t="s">
        <v>180</v>
      </c>
      <c r="D82" s="112"/>
      <c r="E82" s="9" t="s">
        <v>203</v>
      </c>
      <c r="F82" s="128">
        <f>F83</f>
        <v>70</v>
      </c>
      <c r="G82" s="7"/>
      <c r="H82" s="7"/>
      <c r="I82" s="24">
        <f t="shared" si="5"/>
        <v>70</v>
      </c>
    </row>
    <row r="83" spans="1:16" ht="13.5" customHeight="1" x14ac:dyDescent="0.25">
      <c r="A83" s="5"/>
      <c r="B83" s="12">
        <v>3210</v>
      </c>
      <c r="C83" s="96"/>
      <c r="D83" s="105"/>
      <c r="E83" s="12" t="s">
        <v>259</v>
      </c>
      <c r="F83" s="130">
        <v>70</v>
      </c>
      <c r="G83" s="5"/>
      <c r="H83" s="5"/>
      <c r="I83" s="23">
        <f t="shared" si="5"/>
        <v>70</v>
      </c>
    </row>
    <row r="84" spans="1:16" s="28" customFormat="1" ht="13.5" hidden="1" customHeight="1" x14ac:dyDescent="0.25">
      <c r="A84" s="9"/>
      <c r="B84" s="26"/>
      <c r="C84" s="103"/>
      <c r="D84" s="104"/>
      <c r="E84" s="26"/>
      <c r="F84" s="129">
        <f>F85</f>
        <v>0</v>
      </c>
      <c r="G84" s="9"/>
      <c r="H84" s="9"/>
      <c r="I84" s="27">
        <f t="shared" si="5"/>
        <v>0</v>
      </c>
    </row>
    <row r="85" spans="1:16" ht="26.25" hidden="1" customHeight="1" x14ac:dyDescent="0.25">
      <c r="A85" s="5"/>
      <c r="B85" s="12"/>
      <c r="C85" s="96"/>
      <c r="D85" s="105"/>
      <c r="E85" s="12"/>
      <c r="F85" s="130"/>
      <c r="G85" s="5"/>
      <c r="H85" s="5"/>
      <c r="I85" s="23">
        <f t="shared" si="5"/>
        <v>0</v>
      </c>
    </row>
    <row r="86" spans="1:16" s="8" customFormat="1" ht="14.25" x14ac:dyDescent="0.25">
      <c r="A86" s="7"/>
      <c r="B86" s="7"/>
      <c r="C86" s="40"/>
      <c r="D86" s="7"/>
      <c r="E86" s="7" t="s">
        <v>195</v>
      </c>
      <c r="F86" s="128">
        <f>F78+F80+F82+F84</f>
        <v>875</v>
      </c>
      <c r="G86" s="7"/>
      <c r="H86" s="7"/>
      <c r="I86" s="24">
        <f>F86</f>
        <v>875</v>
      </c>
    </row>
    <row r="87" spans="1:16" s="8" customFormat="1" ht="3.75" customHeight="1" x14ac:dyDescent="0.25">
      <c r="A87" s="7"/>
      <c r="B87" s="7"/>
      <c r="C87" s="40"/>
      <c r="D87" s="7"/>
      <c r="E87" s="7"/>
      <c r="F87" s="128"/>
      <c r="G87" s="7"/>
      <c r="H87" s="7"/>
      <c r="I87" s="24"/>
    </row>
    <row r="88" spans="1:16" s="28" customFormat="1" ht="13.5" customHeight="1" x14ac:dyDescent="0.25">
      <c r="A88" s="9"/>
      <c r="B88" s="26">
        <v>250380</v>
      </c>
      <c r="C88" s="103" t="s">
        <v>184</v>
      </c>
      <c r="D88" s="104"/>
      <c r="E88" s="9" t="s">
        <v>124</v>
      </c>
      <c r="F88" s="129">
        <f>F89</f>
        <v>50</v>
      </c>
      <c r="G88" s="9"/>
      <c r="H88" s="9"/>
      <c r="I88" s="27">
        <f t="shared" ref="I88:I89" si="6">F88</f>
        <v>50</v>
      </c>
    </row>
    <row r="89" spans="1:16" ht="26.25" customHeight="1" x14ac:dyDescent="0.25">
      <c r="A89" s="5"/>
      <c r="B89" s="12">
        <v>3220</v>
      </c>
      <c r="C89" s="96"/>
      <c r="D89" s="105"/>
      <c r="E89" s="12" t="s">
        <v>257</v>
      </c>
      <c r="F89" s="130">
        <v>50</v>
      </c>
      <c r="G89" s="5"/>
      <c r="H89" s="5"/>
      <c r="I89" s="23">
        <f t="shared" si="6"/>
        <v>50</v>
      </c>
    </row>
    <row r="90" spans="1:16" s="8" customFormat="1" ht="14.25" x14ac:dyDescent="0.25">
      <c r="A90" s="7"/>
      <c r="B90" s="7"/>
      <c r="C90" s="40"/>
      <c r="D90" s="7"/>
      <c r="E90" s="7" t="s">
        <v>195</v>
      </c>
      <c r="F90" s="128">
        <f>F88</f>
        <v>50</v>
      </c>
      <c r="G90" s="128"/>
      <c r="H90" s="128"/>
      <c r="I90" s="128">
        <f t="shared" ref="I90" si="7">I88</f>
        <v>50</v>
      </c>
    </row>
    <row r="91" spans="1:16" s="8" customFormat="1" ht="3" customHeight="1" x14ac:dyDescent="0.25">
      <c r="A91" s="7"/>
      <c r="B91" s="7"/>
      <c r="C91" s="7"/>
      <c r="D91" s="7"/>
      <c r="E91" s="7"/>
      <c r="F91" s="24"/>
      <c r="G91" s="7"/>
      <c r="H91" s="7"/>
      <c r="I91" s="24"/>
    </row>
    <row r="92" spans="1:16" ht="1.5" customHeight="1" x14ac:dyDescent="0.25">
      <c r="B92" s="38"/>
      <c r="C92" s="38"/>
      <c r="D92" s="38"/>
      <c r="E92" s="38"/>
      <c r="F92" s="39"/>
      <c r="G92" s="38"/>
      <c r="H92" s="38"/>
      <c r="I92" s="39"/>
    </row>
    <row r="93" spans="1:16" x14ac:dyDescent="0.25">
      <c r="A93" s="166" t="s">
        <v>165</v>
      </c>
      <c r="B93" s="166"/>
      <c r="C93" s="166"/>
      <c r="D93" s="166"/>
      <c r="E93" s="166"/>
      <c r="F93" s="166"/>
      <c r="G93" s="166"/>
      <c r="H93" s="166"/>
      <c r="I93" s="166"/>
    </row>
    <row r="94" spans="1:16" s="8" customFormat="1" ht="14.25" customHeight="1" x14ac:dyDescent="0.25">
      <c r="A94" s="166" t="s">
        <v>163</v>
      </c>
      <c r="B94" s="166"/>
      <c r="C94" s="166"/>
      <c r="D94" s="166"/>
      <c r="E94" s="166"/>
      <c r="F94" s="166"/>
      <c r="G94" s="166"/>
      <c r="H94" s="166"/>
      <c r="I94" s="166"/>
      <c r="J94" s="14"/>
      <c r="K94" s="14"/>
      <c r="L94" s="14"/>
      <c r="M94" s="14"/>
      <c r="N94" s="14"/>
      <c r="O94" s="14"/>
      <c r="P94" s="14"/>
    </row>
    <row r="95" spans="1:16" ht="13.5" customHeight="1" x14ac:dyDescent="0.25">
      <c r="A95" s="166" t="s">
        <v>164</v>
      </c>
      <c r="B95" s="166"/>
      <c r="C95" s="166"/>
      <c r="D95" s="166"/>
      <c r="E95" s="166"/>
      <c r="F95" s="166"/>
      <c r="G95" s="166"/>
      <c r="H95" s="166"/>
      <c r="I95" s="166"/>
      <c r="J95" s="14"/>
      <c r="K95" s="14"/>
      <c r="L95" s="14"/>
      <c r="M95" s="14"/>
      <c r="N95" s="14"/>
      <c r="O95" s="14"/>
      <c r="P95" s="14"/>
    </row>
    <row r="96" spans="1:16" ht="2.25" customHeight="1" x14ac:dyDescent="0.25"/>
    <row r="97" spans="1:6" hidden="1" x14ac:dyDescent="0.25"/>
    <row r="98" spans="1:6" ht="13.5" customHeight="1" x14ac:dyDescent="0.25">
      <c r="A98" s="149" t="s">
        <v>235</v>
      </c>
      <c r="B98" s="149"/>
      <c r="C98" s="149"/>
      <c r="D98" s="149"/>
      <c r="E98" s="149"/>
      <c r="F98" s="149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98:F98"/>
    <mergeCell ref="A7:A9"/>
    <mergeCell ref="A95:I95"/>
    <mergeCell ref="A94:I94"/>
    <mergeCell ref="A93:I93"/>
    <mergeCell ref="E7:E9"/>
    <mergeCell ref="F7:F9"/>
    <mergeCell ref="C35:C43"/>
    <mergeCell ref="B35:B43"/>
    <mergeCell ref="D7:D9"/>
    <mergeCell ref="C7:C9"/>
    <mergeCell ref="I7:I9"/>
    <mergeCell ref="A35:A43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tabSelected="1" topLeftCell="A34" workbookViewId="0">
      <selection activeCell="I63" sqref="I63"/>
    </sheetView>
  </sheetViews>
  <sheetFormatPr defaultRowHeight="15" x14ac:dyDescent="0.25"/>
  <cols>
    <col min="1" max="1" width="13.42578125" customWidth="1"/>
    <col min="2" max="4" width="0" hidden="1" customWidth="1"/>
  </cols>
  <sheetData>
    <row r="2" spans="1:10" x14ac:dyDescent="0.25">
      <c r="A2" s="137"/>
      <c r="B2" s="137" t="s">
        <v>250</v>
      </c>
      <c r="C2" s="137" t="s">
        <v>251</v>
      </c>
      <c r="D2" s="137" t="s">
        <v>252</v>
      </c>
      <c r="E2" s="137" t="s">
        <v>253</v>
      </c>
      <c r="F2" s="137" t="s">
        <v>254</v>
      </c>
      <c r="G2" s="137" t="s">
        <v>255</v>
      </c>
      <c r="H2" s="137" t="s">
        <v>272</v>
      </c>
      <c r="I2" s="137" t="s">
        <v>273</v>
      </c>
      <c r="J2" s="137" t="s">
        <v>256</v>
      </c>
    </row>
    <row r="3" spans="1:10" x14ac:dyDescent="0.25">
      <c r="A3" s="137" t="s">
        <v>274</v>
      </c>
      <c r="B3" s="137"/>
      <c r="C3" s="137"/>
      <c r="D3" s="137"/>
      <c r="E3" s="137"/>
      <c r="F3" s="137"/>
      <c r="G3" s="137"/>
      <c r="H3" s="137"/>
      <c r="I3" s="137"/>
      <c r="J3" s="137">
        <f>SUM(B3:I3)</f>
        <v>0</v>
      </c>
    </row>
    <row r="4" spans="1:10" x14ac:dyDescent="0.25">
      <c r="A4" s="138">
        <v>13010200</v>
      </c>
      <c r="B4" s="137"/>
      <c r="C4" s="137"/>
      <c r="D4" s="137"/>
      <c r="E4" s="137"/>
      <c r="F4" s="137"/>
      <c r="G4" s="137"/>
      <c r="H4" s="137"/>
      <c r="I4" s="137">
        <v>8000</v>
      </c>
      <c r="J4" s="137">
        <f t="shared" ref="J4:J87" si="0">SUM(B4:I4)</f>
        <v>8000</v>
      </c>
    </row>
    <row r="5" spans="1:10" x14ac:dyDescent="0.25">
      <c r="A5" s="138">
        <v>14040000</v>
      </c>
      <c r="B5" s="137"/>
      <c r="C5" s="137"/>
      <c r="D5" s="137"/>
      <c r="E5" s="137"/>
      <c r="F5" s="137"/>
      <c r="G5" s="137"/>
      <c r="H5" s="137">
        <v>101900</v>
      </c>
      <c r="I5" s="137">
        <v>110100</v>
      </c>
      <c r="J5" s="137">
        <f t="shared" si="0"/>
        <v>212000</v>
      </c>
    </row>
    <row r="6" spans="1:10" x14ac:dyDescent="0.25">
      <c r="A6" s="137">
        <v>18010200</v>
      </c>
      <c r="B6" s="137"/>
      <c r="C6" s="137"/>
      <c r="D6" s="137"/>
      <c r="E6" s="137"/>
      <c r="F6" s="137"/>
      <c r="G6" s="137"/>
      <c r="H6" s="137">
        <v>25000</v>
      </c>
      <c r="I6" s="137">
        <v>34000</v>
      </c>
      <c r="J6" s="137">
        <f t="shared" si="0"/>
        <v>59000</v>
      </c>
    </row>
    <row r="7" spans="1:10" x14ac:dyDescent="0.25">
      <c r="A7" s="137">
        <v>18010300</v>
      </c>
      <c r="B7" s="137"/>
      <c r="C7" s="137"/>
      <c r="D7" s="137"/>
      <c r="E7" s="137"/>
      <c r="F7" s="137"/>
      <c r="G7" s="137"/>
      <c r="H7" s="137">
        <v>178100</v>
      </c>
      <c r="I7" s="137">
        <v>284100</v>
      </c>
      <c r="J7" s="137">
        <f t="shared" si="0"/>
        <v>462200</v>
      </c>
    </row>
    <row r="8" spans="1:10" x14ac:dyDescent="0.25">
      <c r="A8" s="137">
        <v>18050300</v>
      </c>
      <c r="B8" s="137"/>
      <c r="C8" s="137"/>
      <c r="D8" s="137"/>
      <c r="E8" s="137"/>
      <c r="F8" s="137"/>
      <c r="G8" s="137"/>
      <c r="H8" s="137">
        <v>19000</v>
      </c>
      <c r="I8" s="137">
        <v>78800</v>
      </c>
      <c r="J8" s="137">
        <f t="shared" si="0"/>
        <v>97800</v>
      </c>
    </row>
    <row r="9" spans="1:10" x14ac:dyDescent="0.25">
      <c r="A9" s="137">
        <v>18050400</v>
      </c>
      <c r="B9" s="137"/>
      <c r="C9" s="137"/>
      <c r="D9" s="137"/>
      <c r="E9" s="137"/>
      <c r="F9" s="137"/>
      <c r="G9" s="137"/>
      <c r="H9" s="137">
        <v>13000</v>
      </c>
      <c r="I9" s="137">
        <v>273400</v>
      </c>
      <c r="J9" s="137">
        <f t="shared" si="0"/>
        <v>286400</v>
      </c>
    </row>
    <row r="10" spans="1:10" x14ac:dyDescent="0.25">
      <c r="A10" s="137">
        <v>21081100</v>
      </c>
      <c r="B10" s="137"/>
      <c r="C10" s="137"/>
      <c r="D10" s="137"/>
      <c r="E10" s="137">
        <v>2200</v>
      </c>
      <c r="F10" s="137">
        <v>2100</v>
      </c>
      <c r="G10" s="137"/>
      <c r="H10" s="137"/>
      <c r="I10" s="137"/>
      <c r="J10" s="137">
        <f t="shared" si="0"/>
        <v>4300</v>
      </c>
    </row>
    <row r="11" spans="1:10" x14ac:dyDescent="0.25">
      <c r="A11" s="137">
        <v>22012500</v>
      </c>
      <c r="B11" s="137"/>
      <c r="C11" s="137"/>
      <c r="D11" s="137"/>
      <c r="E11" s="137"/>
      <c r="F11" s="137"/>
      <c r="G11" s="137"/>
      <c r="H11" s="137">
        <v>14000</v>
      </c>
      <c r="I11" s="137">
        <v>20000</v>
      </c>
      <c r="J11" s="137">
        <f t="shared" si="0"/>
        <v>34000</v>
      </c>
    </row>
    <row r="12" spans="1:10" x14ac:dyDescent="0.25">
      <c r="A12" s="137">
        <v>22012600</v>
      </c>
      <c r="B12" s="137"/>
      <c r="C12" s="137"/>
      <c r="D12" s="137"/>
      <c r="E12" s="137"/>
      <c r="F12" s="137"/>
      <c r="G12" s="137">
        <v>50</v>
      </c>
      <c r="H12" s="137">
        <v>10080</v>
      </c>
      <c r="I12" s="137">
        <v>5370</v>
      </c>
      <c r="J12" s="137">
        <f t="shared" si="0"/>
        <v>15500</v>
      </c>
    </row>
    <row r="13" spans="1:10" x14ac:dyDescent="0.25">
      <c r="A13" s="137">
        <v>22012900</v>
      </c>
      <c r="B13" s="137"/>
      <c r="C13" s="137"/>
      <c r="D13" s="137"/>
      <c r="E13" s="137"/>
      <c r="F13" s="137"/>
      <c r="G13" s="137"/>
      <c r="H13" s="137">
        <v>8300</v>
      </c>
      <c r="I13" s="137">
        <v>5700</v>
      </c>
      <c r="J13" s="137">
        <f t="shared" si="0"/>
        <v>14000</v>
      </c>
    </row>
    <row r="14" spans="1:10" x14ac:dyDescent="0.25">
      <c r="A14" s="137">
        <v>22090100</v>
      </c>
      <c r="B14" s="137"/>
      <c r="C14" s="137"/>
      <c r="D14" s="137"/>
      <c r="E14" s="137"/>
      <c r="F14" s="137"/>
      <c r="G14" s="137">
        <v>2600</v>
      </c>
      <c r="H14" s="137">
        <v>16300</v>
      </c>
      <c r="I14" s="137">
        <v>100</v>
      </c>
      <c r="J14" s="137">
        <f t="shared" si="0"/>
        <v>19000</v>
      </c>
    </row>
    <row r="15" spans="1:10" x14ac:dyDescent="0.25">
      <c r="A15" s="137">
        <v>22090400</v>
      </c>
      <c r="B15" s="137"/>
      <c r="C15" s="137"/>
      <c r="D15" s="137"/>
      <c r="E15" s="137"/>
      <c r="F15" s="137"/>
      <c r="G15" s="137">
        <v>6600</v>
      </c>
      <c r="H15" s="137">
        <v>15400</v>
      </c>
      <c r="I15" s="137">
        <v>17000</v>
      </c>
      <c r="J15" s="137">
        <f t="shared" si="0"/>
        <v>39000</v>
      </c>
    </row>
    <row r="16" spans="1:10" x14ac:dyDescent="0.25">
      <c r="A16" s="137">
        <v>208400</v>
      </c>
      <c r="B16" s="137"/>
      <c r="C16" s="137"/>
      <c r="D16" s="137"/>
      <c r="E16" s="137">
        <v>-2200</v>
      </c>
      <c r="F16" s="137">
        <v>-2100</v>
      </c>
      <c r="G16" s="137">
        <v>-9250</v>
      </c>
      <c r="H16" s="137">
        <v>-121080</v>
      </c>
      <c r="I16" s="137">
        <v>-261370</v>
      </c>
      <c r="J16" s="137">
        <f t="shared" si="0"/>
        <v>-396000</v>
      </c>
    </row>
    <row r="17" spans="1:10" x14ac:dyDescent="0.25">
      <c r="A17" s="137" t="s">
        <v>33</v>
      </c>
      <c r="B17" s="137">
        <f>SUM(B4:B16)</f>
        <v>0</v>
      </c>
      <c r="C17" s="137">
        <f t="shared" ref="C17:J17" si="1">SUM(C4:C16)</f>
        <v>0</v>
      </c>
      <c r="D17" s="137">
        <f t="shared" si="1"/>
        <v>0</v>
      </c>
      <c r="E17" s="137">
        <f t="shared" si="1"/>
        <v>0</v>
      </c>
      <c r="F17" s="137">
        <f t="shared" si="1"/>
        <v>0</v>
      </c>
      <c r="G17" s="137">
        <f t="shared" si="1"/>
        <v>0</v>
      </c>
      <c r="H17" s="137">
        <f t="shared" si="1"/>
        <v>280000</v>
      </c>
      <c r="I17" s="137">
        <f t="shared" si="1"/>
        <v>575200</v>
      </c>
      <c r="J17" s="137">
        <f t="shared" si="1"/>
        <v>855200</v>
      </c>
    </row>
    <row r="18" spans="1:10" ht="9" customHeight="1" x14ac:dyDescent="0.25">
      <c r="A18" s="137"/>
      <c r="B18" s="137"/>
      <c r="C18" s="137"/>
      <c r="D18" s="137"/>
      <c r="E18" s="137"/>
      <c r="F18" s="137"/>
      <c r="G18" s="137"/>
      <c r="H18" s="137"/>
      <c r="I18" s="137"/>
      <c r="J18" s="137">
        <f t="shared" si="0"/>
        <v>0</v>
      </c>
    </row>
    <row r="19" spans="1:10" x14ac:dyDescent="0.25">
      <c r="A19" s="137">
        <v>10116</v>
      </c>
      <c r="B19" s="137"/>
      <c r="C19" s="137"/>
      <c r="D19" s="137"/>
      <c r="E19" s="137"/>
      <c r="F19" s="137"/>
      <c r="G19" s="137"/>
      <c r="H19" s="137"/>
      <c r="I19" s="137"/>
      <c r="J19" s="137">
        <f t="shared" si="0"/>
        <v>0</v>
      </c>
    </row>
    <row r="20" spans="1:10" x14ac:dyDescent="0.25">
      <c r="A20" s="137">
        <v>13010200</v>
      </c>
      <c r="B20" s="137"/>
      <c r="C20" s="137"/>
      <c r="D20" s="137"/>
      <c r="E20" s="137"/>
      <c r="F20" s="137"/>
      <c r="G20" s="137"/>
      <c r="H20" s="137"/>
      <c r="I20" s="137">
        <v>8000</v>
      </c>
      <c r="J20" s="137">
        <f t="shared" si="0"/>
        <v>8000</v>
      </c>
    </row>
    <row r="21" spans="1:10" x14ac:dyDescent="0.25">
      <c r="A21" s="137">
        <v>14040000</v>
      </c>
      <c r="B21" s="137"/>
      <c r="C21" s="137"/>
      <c r="D21" s="137"/>
      <c r="E21" s="137"/>
      <c r="F21" s="137"/>
      <c r="G21" s="137"/>
      <c r="H21" s="137">
        <v>2000</v>
      </c>
      <c r="I21" s="137"/>
      <c r="J21" s="137">
        <f t="shared" si="0"/>
        <v>2000</v>
      </c>
    </row>
    <row r="22" spans="1:10" x14ac:dyDescent="0.25">
      <c r="A22" s="137">
        <v>2250</v>
      </c>
      <c r="B22" s="137"/>
      <c r="C22" s="137"/>
      <c r="D22" s="137"/>
      <c r="E22" s="137"/>
      <c r="F22" s="137"/>
      <c r="G22" s="137"/>
      <c r="H22" s="137">
        <v>2000</v>
      </c>
      <c r="I22" s="137">
        <v>8000</v>
      </c>
      <c r="J22" s="137">
        <f t="shared" si="0"/>
        <v>10000</v>
      </c>
    </row>
    <row r="23" spans="1:10" ht="6.75" customHeight="1" x14ac:dyDescent="0.25">
      <c r="A23" s="137"/>
      <c r="B23" s="137"/>
      <c r="C23" s="137"/>
      <c r="D23" s="137"/>
      <c r="E23" s="137"/>
      <c r="F23" s="137"/>
      <c r="G23" s="137"/>
      <c r="H23" s="137"/>
      <c r="I23" s="137"/>
      <c r="J23" s="137">
        <f t="shared" si="0"/>
        <v>0</v>
      </c>
    </row>
    <row r="24" spans="1:10" x14ac:dyDescent="0.25">
      <c r="A24" s="137">
        <v>100202</v>
      </c>
      <c r="B24" s="137"/>
      <c r="C24" s="137"/>
      <c r="D24" s="137"/>
      <c r="E24" s="137"/>
      <c r="F24" s="137"/>
      <c r="G24" s="137"/>
      <c r="H24" s="137"/>
      <c r="I24" s="137"/>
      <c r="J24" s="137">
        <f t="shared" si="0"/>
        <v>0</v>
      </c>
    </row>
    <row r="25" spans="1:10" x14ac:dyDescent="0.25">
      <c r="A25" s="137">
        <v>14040000</v>
      </c>
      <c r="B25" s="137"/>
      <c r="C25" s="137"/>
      <c r="D25" s="137"/>
      <c r="E25" s="137"/>
      <c r="F25" s="137"/>
      <c r="G25" s="137"/>
      <c r="H25" s="137">
        <v>99900</v>
      </c>
      <c r="I25" s="137">
        <v>110100</v>
      </c>
      <c r="J25" s="137">
        <f t="shared" si="0"/>
        <v>210000</v>
      </c>
    </row>
    <row r="26" spans="1:10" x14ac:dyDescent="0.25">
      <c r="A26" s="137">
        <v>18050400</v>
      </c>
      <c r="B26" s="137"/>
      <c r="C26" s="137"/>
      <c r="D26" s="137"/>
      <c r="E26" s="137"/>
      <c r="F26" s="137"/>
      <c r="G26" s="137"/>
      <c r="H26" s="137"/>
      <c r="I26" s="137">
        <v>190000</v>
      </c>
      <c r="J26" s="137">
        <f t="shared" si="0"/>
        <v>190000</v>
      </c>
    </row>
    <row r="27" spans="1:10" x14ac:dyDescent="0.25">
      <c r="A27" s="137">
        <v>2610</v>
      </c>
      <c r="B27" s="137"/>
      <c r="C27" s="137"/>
      <c r="D27" s="137"/>
      <c r="E27" s="137"/>
      <c r="F27" s="137"/>
      <c r="G27" s="137"/>
      <c r="H27" s="137">
        <v>99900</v>
      </c>
      <c r="I27" s="137">
        <v>300100</v>
      </c>
      <c r="J27" s="137">
        <f t="shared" si="0"/>
        <v>400000</v>
      </c>
    </row>
    <row r="28" spans="1:10" ht="6" customHeight="1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>
        <f t="shared" si="0"/>
        <v>0</v>
      </c>
    </row>
    <row r="29" spans="1:10" x14ac:dyDescent="0.25">
      <c r="A29" s="137">
        <v>100302</v>
      </c>
      <c r="B29" s="137"/>
      <c r="C29" s="137"/>
      <c r="D29" s="137"/>
      <c r="E29" s="137"/>
      <c r="F29" s="137"/>
      <c r="G29" s="137"/>
      <c r="H29" s="137"/>
      <c r="I29" s="137"/>
      <c r="J29" s="137">
        <f t="shared" si="0"/>
        <v>0</v>
      </c>
    </row>
    <row r="30" spans="1:10" x14ac:dyDescent="0.25">
      <c r="A30" s="137">
        <v>18050400</v>
      </c>
      <c r="B30" s="137"/>
      <c r="C30" s="137"/>
      <c r="D30" s="137"/>
      <c r="E30" s="137"/>
      <c r="F30" s="137"/>
      <c r="G30" s="137"/>
      <c r="H30" s="137"/>
      <c r="I30" s="137">
        <v>40000</v>
      </c>
      <c r="J30" s="137">
        <f t="shared" si="0"/>
        <v>40000</v>
      </c>
    </row>
    <row r="31" spans="1:10" x14ac:dyDescent="0.25">
      <c r="A31" s="137">
        <v>2610</v>
      </c>
      <c r="B31" s="137"/>
      <c r="C31" s="137"/>
      <c r="D31" s="137"/>
      <c r="E31" s="137"/>
      <c r="F31" s="137"/>
      <c r="G31" s="137"/>
      <c r="H31" s="137"/>
      <c r="I31" s="137">
        <v>40000</v>
      </c>
      <c r="J31" s="137">
        <f t="shared" si="0"/>
        <v>40000</v>
      </c>
    </row>
    <row r="32" spans="1:10" ht="5.25" customHeight="1" x14ac:dyDescent="0.25">
      <c r="A32" s="137"/>
      <c r="B32" s="137"/>
      <c r="C32" s="137"/>
      <c r="D32" s="137"/>
      <c r="E32" s="137"/>
      <c r="F32" s="137"/>
      <c r="G32" s="137"/>
      <c r="H32" s="137"/>
      <c r="I32" s="137"/>
      <c r="J32" s="137">
        <f t="shared" si="0"/>
        <v>0</v>
      </c>
    </row>
    <row r="33" spans="1:10" x14ac:dyDescent="0.25">
      <c r="A33" s="137">
        <v>100203</v>
      </c>
      <c r="B33" s="137"/>
      <c r="C33" s="137"/>
      <c r="D33" s="137"/>
      <c r="E33" s="137"/>
      <c r="F33" s="137"/>
      <c r="G33" s="137"/>
      <c r="H33" s="137"/>
      <c r="I33" s="137"/>
      <c r="J33" s="137">
        <f t="shared" si="0"/>
        <v>0</v>
      </c>
    </row>
    <row r="34" spans="1:10" x14ac:dyDescent="0.25">
      <c r="A34" s="137">
        <v>18010300</v>
      </c>
      <c r="B34" s="137"/>
      <c r="C34" s="137"/>
      <c r="D34" s="137"/>
      <c r="E34" s="137"/>
      <c r="F34" s="137"/>
      <c r="G34" s="137"/>
      <c r="H34" s="137">
        <v>178100</v>
      </c>
      <c r="I34" s="137">
        <v>227100</v>
      </c>
      <c r="J34" s="137">
        <f t="shared" si="0"/>
        <v>405200</v>
      </c>
    </row>
    <row r="35" spans="1:10" x14ac:dyDescent="0.25">
      <c r="A35" s="137">
        <v>2240</v>
      </c>
      <c r="B35" s="137"/>
      <c r="C35" s="137"/>
      <c r="D35" s="137"/>
      <c r="E35" s="137"/>
      <c r="F35" s="137"/>
      <c r="G35" s="137"/>
      <c r="H35" s="137">
        <v>178100</v>
      </c>
      <c r="I35" s="137">
        <v>227100</v>
      </c>
      <c r="J35" s="137">
        <f t="shared" si="0"/>
        <v>405200</v>
      </c>
    </row>
    <row r="36" spans="1:10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>
        <f t="shared" si="0"/>
        <v>0</v>
      </c>
    </row>
    <row r="37" spans="1:10" x14ac:dyDescent="0.25">
      <c r="A37" s="137" t="s">
        <v>275</v>
      </c>
      <c r="B37" s="137"/>
      <c r="C37" s="137"/>
      <c r="D37" s="137"/>
      <c r="E37" s="137"/>
      <c r="F37" s="137"/>
      <c r="G37" s="137"/>
      <c r="H37" s="137">
        <f>SUM(H20:H35)/2</f>
        <v>280000</v>
      </c>
      <c r="I37" s="137">
        <f>SUM(I20:I35)/2</f>
        <v>575200</v>
      </c>
      <c r="J37" s="137">
        <f t="shared" si="0"/>
        <v>855200</v>
      </c>
    </row>
    <row r="38" spans="1:10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>
        <f t="shared" si="0"/>
        <v>0</v>
      </c>
    </row>
    <row r="39" spans="1:10" x14ac:dyDescent="0.25">
      <c r="A39" s="137" t="s">
        <v>276</v>
      </c>
      <c r="B39" s="137"/>
      <c r="C39" s="137"/>
      <c r="D39" s="137"/>
      <c r="E39" s="137"/>
      <c r="F39" s="137"/>
      <c r="G39" s="137"/>
      <c r="H39" s="137"/>
      <c r="I39" s="137"/>
      <c r="J39" s="137">
        <f t="shared" si="0"/>
        <v>0</v>
      </c>
    </row>
    <row r="40" spans="1:10" x14ac:dyDescent="0.25">
      <c r="A40" s="137">
        <v>70101</v>
      </c>
      <c r="B40" s="137"/>
      <c r="C40" s="137"/>
      <c r="D40" s="137"/>
      <c r="E40" s="137"/>
      <c r="F40" s="137"/>
      <c r="G40" s="137"/>
      <c r="H40" s="137"/>
      <c r="I40" s="137"/>
      <c r="J40" s="137">
        <f t="shared" si="0"/>
        <v>0</v>
      </c>
    </row>
    <row r="41" spans="1:10" x14ac:dyDescent="0.25">
      <c r="A41" s="137">
        <v>2417000</v>
      </c>
      <c r="B41" s="137"/>
      <c r="C41" s="137"/>
      <c r="D41" s="137"/>
      <c r="E41" s="137"/>
      <c r="F41" s="137"/>
      <c r="G41" s="137"/>
      <c r="H41" s="137">
        <v>163400</v>
      </c>
      <c r="I41" s="137">
        <v>600</v>
      </c>
      <c r="J41" s="137">
        <f t="shared" si="0"/>
        <v>164000</v>
      </c>
    </row>
    <row r="42" spans="1:10" x14ac:dyDescent="0.25">
      <c r="A42" s="137">
        <v>3132</v>
      </c>
      <c r="B42" s="137"/>
      <c r="C42" s="137"/>
      <c r="D42" s="137"/>
      <c r="E42" s="137"/>
      <c r="F42" s="137"/>
      <c r="G42" s="137"/>
      <c r="H42" s="137">
        <v>163400</v>
      </c>
      <c r="I42" s="137">
        <v>600</v>
      </c>
      <c r="J42" s="137">
        <f t="shared" si="0"/>
        <v>164000</v>
      </c>
    </row>
    <row r="43" spans="1:10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>
        <f t="shared" si="0"/>
        <v>0</v>
      </c>
    </row>
    <row r="44" spans="1:10" x14ac:dyDescent="0.25">
      <c r="A44" s="137">
        <v>70101</v>
      </c>
      <c r="B44" s="137"/>
      <c r="C44" s="137"/>
      <c r="D44" s="137"/>
      <c r="E44" s="137"/>
      <c r="F44" s="137"/>
      <c r="G44" s="137"/>
      <c r="H44" s="137"/>
      <c r="I44" s="137"/>
      <c r="J44" s="137">
        <f t="shared" si="0"/>
        <v>0</v>
      </c>
    </row>
    <row r="45" spans="1:10" x14ac:dyDescent="0.25">
      <c r="A45" s="137">
        <v>208400</v>
      </c>
      <c r="B45" s="137"/>
      <c r="C45" s="137"/>
      <c r="D45" s="137"/>
      <c r="E45" s="137">
        <v>2200</v>
      </c>
      <c r="F45" s="137">
        <v>2100</v>
      </c>
      <c r="G45" s="137">
        <v>9250</v>
      </c>
      <c r="H45" s="137">
        <v>22450</v>
      </c>
      <c r="I45" s="137"/>
      <c r="J45" s="137">
        <f t="shared" si="0"/>
        <v>36000</v>
      </c>
    </row>
    <row r="46" spans="1:10" x14ac:dyDescent="0.25">
      <c r="A46" s="137">
        <v>3132</v>
      </c>
      <c r="B46" s="137"/>
      <c r="C46" s="137"/>
      <c r="D46" s="137"/>
      <c r="E46" s="137">
        <v>2200</v>
      </c>
      <c r="F46" s="137">
        <v>2100</v>
      </c>
      <c r="G46" s="137">
        <v>9250</v>
      </c>
      <c r="H46" s="137">
        <v>22450</v>
      </c>
      <c r="I46" s="137"/>
      <c r="J46" s="137">
        <f t="shared" si="0"/>
        <v>36000</v>
      </c>
    </row>
    <row r="47" spans="1:10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>
        <f t="shared" si="0"/>
        <v>0</v>
      </c>
    </row>
    <row r="48" spans="1:10" x14ac:dyDescent="0.25">
      <c r="A48" s="137">
        <v>100302</v>
      </c>
      <c r="B48" s="137"/>
      <c r="C48" s="137"/>
      <c r="D48" s="137"/>
      <c r="E48" s="137"/>
      <c r="F48" s="137"/>
      <c r="G48" s="137"/>
      <c r="H48" s="137"/>
      <c r="I48" s="137"/>
      <c r="J48" s="137">
        <f t="shared" si="0"/>
        <v>0</v>
      </c>
    </row>
    <row r="49" spans="1:10" x14ac:dyDescent="0.25">
      <c r="A49" s="137">
        <v>208400</v>
      </c>
      <c r="B49" s="137"/>
      <c r="C49" s="137"/>
      <c r="D49" s="137"/>
      <c r="E49" s="137"/>
      <c r="F49" s="137"/>
      <c r="G49" s="137"/>
      <c r="H49" s="137">
        <v>30000</v>
      </c>
      <c r="I49" s="137"/>
      <c r="J49" s="137">
        <f t="shared" si="0"/>
        <v>30000</v>
      </c>
    </row>
    <row r="50" spans="1:10" x14ac:dyDescent="0.25">
      <c r="A50" s="137">
        <v>3210</v>
      </c>
      <c r="B50" s="137"/>
      <c r="C50" s="137"/>
      <c r="D50" s="137"/>
      <c r="E50" s="137"/>
      <c r="F50" s="137"/>
      <c r="G50" s="137"/>
      <c r="H50" s="137">
        <v>30000</v>
      </c>
      <c r="I50" s="137"/>
      <c r="J50" s="137">
        <f t="shared" si="0"/>
        <v>30000</v>
      </c>
    </row>
    <row r="51" spans="1:10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>
        <f t="shared" si="0"/>
        <v>0</v>
      </c>
    </row>
    <row r="52" spans="1:10" x14ac:dyDescent="0.25">
      <c r="A52" s="137">
        <v>150101</v>
      </c>
      <c r="B52" s="137"/>
      <c r="C52" s="137"/>
      <c r="D52" s="137"/>
      <c r="E52" s="137"/>
      <c r="F52" s="137"/>
      <c r="G52" s="137"/>
      <c r="H52" s="137"/>
      <c r="I52" s="137"/>
      <c r="J52" s="137">
        <f t="shared" si="0"/>
        <v>0</v>
      </c>
    </row>
    <row r="53" spans="1:10" x14ac:dyDescent="0.25">
      <c r="A53" s="137">
        <v>208400</v>
      </c>
      <c r="B53" s="137"/>
      <c r="C53" s="137"/>
      <c r="D53" s="137"/>
      <c r="E53" s="137"/>
      <c r="F53" s="137"/>
      <c r="G53" s="137"/>
      <c r="H53" s="137"/>
      <c r="I53" s="137">
        <v>180000</v>
      </c>
      <c r="J53" s="137">
        <f t="shared" si="0"/>
        <v>180000</v>
      </c>
    </row>
    <row r="54" spans="1:10" x14ac:dyDescent="0.25">
      <c r="A54" s="137">
        <v>3122</v>
      </c>
      <c r="B54" s="137"/>
      <c r="C54" s="137"/>
      <c r="D54" s="137"/>
      <c r="E54" s="137"/>
      <c r="F54" s="137"/>
      <c r="G54" s="137"/>
      <c r="H54" s="137"/>
      <c r="I54" s="138">
        <v>109650</v>
      </c>
      <c r="J54" s="137">
        <f t="shared" si="0"/>
        <v>109650</v>
      </c>
    </row>
    <row r="55" spans="1:10" x14ac:dyDescent="0.25">
      <c r="A55" s="137">
        <v>3142</v>
      </c>
      <c r="B55" s="137"/>
      <c r="C55" s="137"/>
      <c r="D55" s="137"/>
      <c r="E55" s="137"/>
      <c r="F55" s="137"/>
      <c r="G55" s="137"/>
      <c r="H55" s="137"/>
      <c r="I55" s="137">
        <v>70350</v>
      </c>
      <c r="J55" s="137">
        <f t="shared" si="0"/>
        <v>70350</v>
      </c>
    </row>
    <row r="56" spans="1:10" s="1" customFormat="1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137">
        <f t="shared" si="0"/>
        <v>0</v>
      </c>
    </row>
    <row r="57" spans="1:10" s="1" customFormat="1" x14ac:dyDescent="0.25">
      <c r="A57" s="137">
        <v>100202</v>
      </c>
      <c r="B57" s="137"/>
      <c r="C57" s="137"/>
      <c r="D57" s="137"/>
      <c r="E57" s="137"/>
      <c r="F57" s="137"/>
      <c r="G57" s="137"/>
      <c r="H57" s="137"/>
      <c r="I57" s="137"/>
      <c r="J57" s="137">
        <f t="shared" si="0"/>
        <v>0</v>
      </c>
    </row>
    <row r="58" spans="1:10" s="1" customFormat="1" x14ac:dyDescent="0.25">
      <c r="A58" s="137">
        <v>208400</v>
      </c>
      <c r="B58" s="137"/>
      <c r="C58" s="137"/>
      <c r="D58" s="137"/>
      <c r="E58" s="137"/>
      <c r="F58" s="137"/>
      <c r="G58" s="137"/>
      <c r="H58" s="137">
        <v>68630</v>
      </c>
      <c r="I58" s="137">
        <v>81370</v>
      </c>
      <c r="J58" s="137">
        <f t="shared" si="0"/>
        <v>150000</v>
      </c>
    </row>
    <row r="59" spans="1:10" s="1" customFormat="1" x14ac:dyDescent="0.25">
      <c r="A59" s="137">
        <v>3210</v>
      </c>
      <c r="B59" s="137"/>
      <c r="C59" s="137"/>
      <c r="D59" s="137"/>
      <c r="E59" s="137"/>
      <c r="F59" s="137"/>
      <c r="G59" s="137"/>
      <c r="H59" s="137">
        <v>68630</v>
      </c>
      <c r="I59" s="137">
        <v>81370</v>
      </c>
      <c r="J59" s="137">
        <f t="shared" si="0"/>
        <v>150000</v>
      </c>
    </row>
    <row r="60" spans="1:10" s="1" customFormat="1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>
        <f t="shared" si="0"/>
        <v>0</v>
      </c>
    </row>
    <row r="61" spans="1:10" s="1" customFormat="1" x14ac:dyDescent="0.25">
      <c r="A61" s="137">
        <v>150101</v>
      </c>
      <c r="B61" s="137"/>
      <c r="C61" s="137"/>
      <c r="D61" s="137"/>
      <c r="E61" s="137"/>
      <c r="F61" s="137"/>
      <c r="G61" s="137"/>
      <c r="H61" s="137"/>
      <c r="I61" s="137"/>
      <c r="J61" s="137">
        <f t="shared" si="0"/>
        <v>0</v>
      </c>
    </row>
    <row r="62" spans="1:10" s="1" customFormat="1" x14ac:dyDescent="0.25">
      <c r="A62" s="137">
        <v>3142</v>
      </c>
      <c r="B62" s="137"/>
      <c r="C62" s="137"/>
      <c r="D62" s="137"/>
      <c r="E62" s="137"/>
      <c r="F62" s="137"/>
      <c r="G62" s="137"/>
      <c r="H62" s="137"/>
      <c r="I62" s="137">
        <v>59650</v>
      </c>
      <c r="J62" s="137">
        <f t="shared" si="0"/>
        <v>59650</v>
      </c>
    </row>
    <row r="63" spans="1:10" s="1" customFormat="1" x14ac:dyDescent="0.25">
      <c r="A63" s="137"/>
      <c r="B63" s="137"/>
      <c r="C63" s="137"/>
      <c r="D63" s="137"/>
      <c r="E63" s="137"/>
      <c r="F63" s="137"/>
      <c r="G63" s="137"/>
      <c r="H63" s="137"/>
      <c r="I63" s="137"/>
      <c r="J63" s="137">
        <f t="shared" si="0"/>
        <v>0</v>
      </c>
    </row>
    <row r="64" spans="1:10" s="1" customFormat="1" x14ac:dyDescent="0.25">
      <c r="A64" s="137">
        <v>110204</v>
      </c>
      <c r="B64" s="137"/>
      <c r="C64" s="137"/>
      <c r="D64" s="137"/>
      <c r="E64" s="137"/>
      <c r="F64" s="137"/>
      <c r="G64" s="137"/>
      <c r="H64" s="137"/>
      <c r="I64" s="137"/>
      <c r="J64" s="137">
        <f t="shared" si="0"/>
        <v>0</v>
      </c>
    </row>
    <row r="65" spans="1:10" s="1" customFormat="1" x14ac:dyDescent="0.25">
      <c r="A65" s="137">
        <v>3110</v>
      </c>
      <c r="B65" s="137"/>
      <c r="C65" s="137"/>
      <c r="D65" s="137"/>
      <c r="E65" s="137"/>
      <c r="F65" s="137"/>
      <c r="G65" s="137"/>
      <c r="H65" s="137"/>
      <c r="I65" s="137">
        <v>30000</v>
      </c>
      <c r="J65" s="137">
        <f t="shared" si="0"/>
        <v>30000</v>
      </c>
    </row>
    <row r="66" spans="1:10" s="1" customFormat="1" x14ac:dyDescent="0.25">
      <c r="A66" s="137"/>
      <c r="B66" s="137"/>
      <c r="C66" s="137"/>
      <c r="D66" s="137"/>
      <c r="E66" s="137"/>
      <c r="F66" s="137"/>
      <c r="G66" s="137"/>
      <c r="H66" s="137"/>
      <c r="I66" s="137"/>
      <c r="J66" s="137">
        <f t="shared" si="0"/>
        <v>0</v>
      </c>
    </row>
    <row r="67" spans="1:10" s="1" customFormat="1" x14ac:dyDescent="0.25">
      <c r="A67" s="137">
        <v>100203</v>
      </c>
      <c r="B67" s="137"/>
      <c r="C67" s="137"/>
      <c r="D67" s="137"/>
      <c r="E67" s="137"/>
      <c r="F67" s="137"/>
      <c r="G67" s="137"/>
      <c r="H67" s="137"/>
      <c r="I67" s="137"/>
      <c r="J67" s="137">
        <f t="shared" si="0"/>
        <v>0</v>
      </c>
    </row>
    <row r="68" spans="1:10" s="1" customFormat="1" x14ac:dyDescent="0.25">
      <c r="A68" s="137">
        <v>3132</v>
      </c>
      <c r="B68" s="137"/>
      <c r="C68" s="137"/>
      <c r="D68" s="137"/>
      <c r="E68" s="137"/>
      <c r="F68" s="137"/>
      <c r="G68" s="137"/>
      <c r="H68" s="137"/>
      <c r="I68" s="137">
        <v>-89650</v>
      </c>
      <c r="J68" s="137">
        <f t="shared" si="0"/>
        <v>-89650</v>
      </c>
    </row>
    <row r="69" spans="1:10" s="1" customFormat="1" x14ac:dyDescent="0.25">
      <c r="A69" s="137"/>
      <c r="B69" s="137"/>
      <c r="C69" s="137"/>
      <c r="D69" s="137"/>
      <c r="E69" s="137">
        <f>SUM(E40:E68)/2</f>
        <v>2200</v>
      </c>
      <c r="F69" s="137">
        <f t="shared" ref="F69:I69" si="2">SUM(F40:F68)/2</f>
        <v>2100</v>
      </c>
      <c r="G69" s="137">
        <f t="shared" si="2"/>
        <v>9250</v>
      </c>
      <c r="H69" s="137">
        <f t="shared" si="2"/>
        <v>284480</v>
      </c>
      <c r="I69" s="137">
        <f t="shared" si="2"/>
        <v>261970</v>
      </c>
      <c r="J69" s="137">
        <f t="shared" si="0"/>
        <v>560000</v>
      </c>
    </row>
    <row r="70" spans="1:10" s="1" customForma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>
        <f t="shared" si="0"/>
        <v>0</v>
      </c>
    </row>
    <row r="71" spans="1:10" s="1" customFormat="1" hidden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>
        <f t="shared" si="0"/>
        <v>0</v>
      </c>
    </row>
    <row r="72" spans="1:10" s="1" customFormat="1" hidden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137">
        <f t="shared" si="0"/>
        <v>0</v>
      </c>
    </row>
    <row r="73" spans="1:10" s="1" customFormat="1" hidden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</row>
    <row r="74" spans="1:10" s="1" customFormat="1" hidden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137"/>
    </row>
    <row r="75" spans="1:10" s="1" customFormat="1" hidden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137"/>
    </row>
    <row r="76" spans="1:10" s="1" customFormat="1" hidden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</row>
    <row r="77" spans="1:10" hidden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137">
        <f t="shared" si="0"/>
        <v>0</v>
      </c>
    </row>
    <row r="78" spans="1:10" x14ac:dyDescent="0.25">
      <c r="A78" s="137" t="s">
        <v>277</v>
      </c>
      <c r="B78" s="137"/>
      <c r="C78" s="137"/>
      <c r="D78" s="137"/>
      <c r="E78" s="137"/>
      <c r="F78" s="137"/>
      <c r="G78" s="137"/>
      <c r="H78" s="137"/>
      <c r="I78" s="137"/>
      <c r="J78" s="137">
        <f t="shared" si="0"/>
        <v>0</v>
      </c>
    </row>
    <row r="79" spans="1:10" x14ac:dyDescent="0.25">
      <c r="A79" s="137">
        <v>100203</v>
      </c>
      <c r="B79" s="137"/>
      <c r="C79" s="137"/>
      <c r="D79" s="137"/>
      <c r="E79" s="137"/>
      <c r="F79" s="137"/>
      <c r="G79" s="137"/>
      <c r="H79" s="137"/>
      <c r="I79" s="137"/>
      <c r="J79" s="137">
        <v>3000</v>
      </c>
    </row>
    <row r="80" spans="1:10" x14ac:dyDescent="0.25">
      <c r="A80" s="137">
        <v>25020200</v>
      </c>
      <c r="B80" s="137"/>
      <c r="C80" s="137"/>
      <c r="D80" s="137"/>
      <c r="E80" s="137"/>
      <c r="F80" s="137"/>
      <c r="G80" s="137"/>
      <c r="H80" s="137"/>
      <c r="I80" s="137"/>
      <c r="J80" s="137">
        <v>3000</v>
      </c>
    </row>
    <row r="81" spans="1:10" x14ac:dyDescent="0.25">
      <c r="A81" s="137">
        <v>3132</v>
      </c>
      <c r="B81" s="137"/>
      <c r="C81" s="137"/>
      <c r="D81" s="137"/>
      <c r="E81" s="137"/>
      <c r="F81" s="137"/>
      <c r="G81" s="137"/>
      <c r="H81" s="137"/>
      <c r="I81" s="137"/>
      <c r="J81" s="137">
        <f t="shared" si="0"/>
        <v>0</v>
      </c>
    </row>
    <row r="82" spans="1:10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>
        <f t="shared" si="0"/>
        <v>0</v>
      </c>
    </row>
    <row r="83" spans="1:10" x14ac:dyDescent="0.25">
      <c r="J83" s="1">
        <f t="shared" si="0"/>
        <v>0</v>
      </c>
    </row>
    <row r="84" spans="1:10" x14ac:dyDescent="0.25">
      <c r="J84" s="1">
        <f t="shared" si="0"/>
        <v>0</v>
      </c>
    </row>
    <row r="85" spans="1:10" x14ac:dyDescent="0.25">
      <c r="J85" s="1">
        <f t="shared" si="0"/>
        <v>0</v>
      </c>
    </row>
    <row r="86" spans="1:10" x14ac:dyDescent="0.25">
      <c r="J86" s="1">
        <f t="shared" si="0"/>
        <v>0</v>
      </c>
    </row>
    <row r="87" spans="1:10" x14ac:dyDescent="0.25">
      <c r="J87" s="1">
        <f t="shared" si="0"/>
        <v>0</v>
      </c>
    </row>
    <row r="89" spans="1:10" s="1" customFormat="1" x14ac:dyDescent="0.25"/>
    <row r="90" spans="1:10" s="1" customFormat="1" x14ac:dyDescent="0.25"/>
    <row r="91" spans="1:10" s="1" customFormat="1" x14ac:dyDescent="0.25"/>
    <row r="92" spans="1:10" s="1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Лист1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2016-09-14T06:48:23Z</cp:lastPrinted>
  <dcterms:created xsi:type="dcterms:W3CDTF">2012-01-01T19:26:23Z</dcterms:created>
  <dcterms:modified xsi:type="dcterms:W3CDTF">2016-09-14T07:24:41Z</dcterms:modified>
</cp:coreProperties>
</file>